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5 พ.ค.69\"/>
    </mc:Choice>
  </mc:AlternateContent>
  <xr:revisionPtr revIDLastSave="0" documentId="13_ncr:1_{EE375D31-DFAB-4434-9F57-42C6F1883483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6 พฤษภ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26 พฤษภาคม 69'!$A$1:$C$39</definedName>
    <definedName name="_xlnm.Print_Titles" localSheetId="4">'5. กยท.ข.น.'!$1:$3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B35" i="47" s="1"/>
  <c r="C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s="1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7" i="47" l="1"/>
  <c r="C36" i="47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<sst xmlns="http://schemas.openxmlformats.org/spreadsheetml/2006/main" count="728" uniqueCount="436">
  <si>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</si>
  <si>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</si>
  <si>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</si>
  <si>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</si>
  <si>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</si>
  <si>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</si>
  <si>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</si>
  <si>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</si>
  <si>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</si>
  <si>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</si>
  <si>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</si>
  <si>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</si>
  <si>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</si>
  <si>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</si>
  <si>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</si>
  <si>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</si>
  <si>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</si>
  <si>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</si>
  <si>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</si>
  <si>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</si>
  <si>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</si>
  <si>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</si>
  <si>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</si>
  <si>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</si>
  <si>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</si>
  <si>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</si>
  <si>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</si>
  <si>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</si>
  <si>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</si>
  <si>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</si>
  <si>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</si>
  <si>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</si>
  <si>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</si>
  <si>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</si>
  <si>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</si>
  <si>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</si>
  <si>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</si>
  <si>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</si>
  <si>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</si>
  <si>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</si>
  <si>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</si>
  <si>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</si>
  <si>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</si>
  <si>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</si>
  <si>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</si>
  <si>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</si>
  <si>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</si>
  <si>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</si>
  <si>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</si>
  <si>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</si>
  <si>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</si>
  <si>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</si>
  <si>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</si>
  <si>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</si>
  <si>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</si>
  <si>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</si>
  <si>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</si>
  <si>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</si>
  <si>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</si>
  <si>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</si>
  <si>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</si>
  <si>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</si>
  <si>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</si>
  <si>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</si>
  <si>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</si>
  <si>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</si>
  <si>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</si>
  <si>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</si>
  <si>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</si>
  <si>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</si>
  <si>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</si>
  <si>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</si>
  <si>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</si>
  <si>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</si>
  <si>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</si>
  <si>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</si>
  <si>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</si>
  <si>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</si>
  <si>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</si>
  <si>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</si>
  <si>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</si>
  <si>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</si>
  <si>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</si>
  <si>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</si>
  <si>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</si>
  <si>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</si>
  <si>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</si>
  <si>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</si>
  <si>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</si>
  <si>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</si>
  <si>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</si>
  <si>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</si>
  <si>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</si>
  <si>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</si>
  <si>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</si>
  <si>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</si>
  <si>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</si>
  <si>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</si>
  <si>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</si>
  <si>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</si>
  <si>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</si>
  <si>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</si>
  <si>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</si>
  <si>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</si>
  <si>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</si>
  <si>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</si>
  <si>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</si>
  <si>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</si>
  <si>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</si>
  <si>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</si>
  <si>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</si>
  <si>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</si>
  <si>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</si>
  <si>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</si>
  <si>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</si>
  <si>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</si>
  <si>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</si>
  <si>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</si>
  <si>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</si>
  <si>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</si>
  <si>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</si>
  <si>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</si>
  <si>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</si>
  <si>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</si>
  <si>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</si>
  <si>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</si>
  <si>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</si>
  <si>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</si>
  <si>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</si>
  <si>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</si>
  <si>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</si>
  <si>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</si>
  <si>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</si>
  <si>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</si>
  <si>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</si>
  <si>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</si>
  <si>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</si>
  <si>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</si>
  <si>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</si>
  <si>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</si>
  <si>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</si>
  <si>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</si>
  <si>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</si>
  <si>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</si>
  <si>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</si>
  <si>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</si>
  <si>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</si>
  <si>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</si>
  <si>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</si>
  <si>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</si>
  <si>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</si>
  <si>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</si>
  <si>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</si>
  <si>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</si>
  <si>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</si>
  <si>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</si>
  <si>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</si>
  <si>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</si>
  <si>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</si>
  <si>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</si>
  <si>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</si>
  <si>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</si>
  <si>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</si>
  <si>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</si>
  <si>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</si>
  <si>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</si>
  <si>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</si>
  <si>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</si>
  <si>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</si>
  <si>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</si>
  <si>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</si>
  <si>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</si>
  <si>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</si>
  <si>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</si>
  <si>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</si>
  <si>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</si>
  <si>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</si>
  <si>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</si>
  <si>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</si>
  <si>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</si>
  <si>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</si>
  <si>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</si>
  <si>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</si>
  <si>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</si>
  <si>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</si>
  <si>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</si>
  <si>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</si>
  <si>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</si>
  <si>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</si>
  <si>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</si>
  <si>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</si>
  <si>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</si>
  <si>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</si>
  <si>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</si>
  <si>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</si>
  <si>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</si>
  <si>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</si>
  <si>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</si>
  <si>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</si>
  <si>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</si>
  <si>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</si>
  <si>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</si>
  <si>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</si>
  <si>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</si>
  <si>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</si>
  <si>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</si>
  <si>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</si>
  <si>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</si>
  <si>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</si>
  <si>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</si>
  <si>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</si>
  <si>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</si>
  <si>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</si>
  <si>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</si>
  <si>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</si>
  <si>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</si>
  <si>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</si>
  <si>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</si>
  <si>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</si>
  <si>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</si>
  <si>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</si>
  <si>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</si>
  <si>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</si>
  <si>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</si>
  <si>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</si>
  <si>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</si>
  <si>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</si>
  <si>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</si>
  <si>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</si>
  <si>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</si>
  <si>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</si>
  <si>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</si>
  <si>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</si>
  <si>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</si>
  <si>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</si>
  <si>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</si>
  <si>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</si>
  <si>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</si>
  <si>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</si>
  <si>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</si>
  <si>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</si>
  <si>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</si>
  <si>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</si>
  <si>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</si>
  <si>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</si>
  <si>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</si>
  <si>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</si>
  <si>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</si>
  <si>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</si>
  <si>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</si>
  <si>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</si>
  <si>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</si>
  <si>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</si>
  <si>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</si>
  <si>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</si>
  <si>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</si>
  <si>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</si>
  <si>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</si>
  <si>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</si>
  <si>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</si>
  <si>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</si>
  <si>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</si>
  <si>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</si>
  <si>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</si>
  <si>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</si>
  <si>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</si>
  <si>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</si>
  <si>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</si>
  <si>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</si>
  <si>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</si>
  <si>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</si>
  <si>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</si>
  <si>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</si>
  <si>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</si>
  <si>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</si>
  <si>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</si>
  <si>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</si>
  <si>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</si>
  <si>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</si>
  <si>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</si>
  <si>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</si>
  <si>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</si>
  <si>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</si>
  <si>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</si>
  <si>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</si>
  <si>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</si>
  <si>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</si>
  <si>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</si>
  <si>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</si>
  <si>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</si>
  <si>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</si>
  <si>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</si>
  <si>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</si>
  <si>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</si>
  <si>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</si>
  <si>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</si>
  <si>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</si>
  <si>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</si>
  <si>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</si>
  <si>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</si>
  <si>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</si>
  <si>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</si>
  <si>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</si>
  <si>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</si>
  <si>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</si>
  <si>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</si>
  <si>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</si>
  <si>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</si>
  <si>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</si>
  <si>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</si>
  <si>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</si>
  <si>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</si>
  <si>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</si>
  <si>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</si>
  <si>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</si>
  <si>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</si>
  <si>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</si>
  <si>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</si>
  <si>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</si>
  <si>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</si>
  <si>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</si>
  <si>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</si>
  <si>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</si>
  <si>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</si>
  <si>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</si>
  <si>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</si>
  <si>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</si>
  <si>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</si>
  <si>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</si>
  <si>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</si>
  <si>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</si>
  <si>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</si>
  <si>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</si>
  <si>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</si>
  <si>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</si>
  <si>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</si>
  <si>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</si>
  <si>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</si>
  <si>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</si>
  <si>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</si>
  <si>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</si>
  <si>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</si>
  <si>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</si>
  <si>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</si>
  <si>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</si>
  <si>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</si>
  <si>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</si>
  <si>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</si>
  <si>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</si>
  <si>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</si>
  <si>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</si>
  <si>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</si>
  <si>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</si>
  <si>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</si>
  <si>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</si>
  <si>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</si>
  <si>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</si>
  <si>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</si>
  <si>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</si>
  <si>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</si>
  <si>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</si>
  <si>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</si>
  <si>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</si>
  <si>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</si>
  <si>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</si>
  <si>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</si>
  <si>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</si>
  <si>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</si>
  <si>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</si>
  <si>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</si>
  <si>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</si>
  <si>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</si>
  <si>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</si>
  <si>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</si>
  <si>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</si>
  <si>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</si>
  <si>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</si>
  <si>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</si>
  <si>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</si>
  <si>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</si>
  <si>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</si>
  <si>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</si>
  <si>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</si>
  <si>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</si>
  <si>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</si>
  <si>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</si>
  <si>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</si>
  <si>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</si>
  <si>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</si>
  <si>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</si>
  <si>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</si>
  <si>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</si>
  <si>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</si>
  <si>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</si>
  <si>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</si>
  <si>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</si>
  <si>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</si>
  <si>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</si>
  <si>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</si>
  <si>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</si>
  <si>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</si>
  <si>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</si>
  <si>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</si>
  <si>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</si>
  <si>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</si>
  <si>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</si>
  <si>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</si>
  <si>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</si>
  <si>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</si>
  <si>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</si>
  <si>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</si>
  <si>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</si>
  <si>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</si>
  <si>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</si>
  <si>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</si>
  <si>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</si>
  <si>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</si>
  <si>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</si>
  <si>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</si>
  <si>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</si>
  <si>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</si>
  <si>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</si>
  <si>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</si>
  <si>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</si>
  <si>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</si>
  <si>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</si>
  <si>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</si>
  <si>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</si>
  <si>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</si>
  <si>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</si>
  <si>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</si>
  <si>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ข้อมูล ณ วันที่ 5 พฤษภาคม 2569</t>
  </si>
  <si>
    <t>ข้อมูล ณ วันที่ 12 พฤษภาคม 2569</t>
  </si>
  <si>
    <t>0</t>
  </si>
  <si>
    <t>ข้อมูล ณ วันที่ 26 พฤษภาคม 2569</t>
  </si>
  <si>
    <t>ณ วันที่ 26 พฤษภาคม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</si>
</sst>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20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1" borderId="2" xfId="0" applyFont="1" applyFill="1" applyBorder="1" applyAlignment="1">
      <alignment horizontal="center"/>
    </xf>
    <xf numFmtId="0" fontId="14" fillId="11" borderId="2" xfId="0" applyFont="1" applyFill="1" applyBorder="1"/>
    <xf numFmtId="43" fontId="14" fillId="11" borderId="2" xfId="1" quotePrefix="1" applyFont="1" applyFill="1" applyBorder="1" applyAlignment="1">
      <alignment horizontal="right"/>
    </xf>
    <xf numFmtId="4" fontId="14" fillId="11" borderId="2" xfId="0" quotePrefix="1" applyNumberFormat="1" applyFont="1" applyFill="1" applyBorder="1" applyAlignment="1">
      <alignment horizontal="right"/>
    </xf>
    <xf numFmtId="0" fontId="14" fillId="11" borderId="5" xfId="0" applyFont="1" applyFill="1" applyBorder="1" applyAlignment="1">
      <alignment horizontal="center"/>
    </xf>
    <xf numFmtId="43" fontId="14" fillId="11" borderId="2" xfId="1" applyFont="1" applyFill="1" applyBorder="1" applyAlignment="1">
      <alignment horizontal="right"/>
    </xf>
    <xf numFmtId="188" fontId="14" fillId="11" borderId="2" xfId="1" applyNumberFormat="1" applyFont="1" applyFill="1" applyBorder="1" applyAlignment="1">
      <alignment horizontal="right"/>
    </xf>
    <xf numFmtId="3" fontId="14" fillId="11" borderId="2" xfId="0" applyNumberFormat="1" applyFont="1" applyFill="1" applyBorder="1" applyAlignment="1">
      <alignment horizontal="right"/>
    </xf>
    <xf numFmtId="188" fontId="14" fillId="11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1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1" borderId="2" xfId="0" quotePrefix="1" applyFont="1" applyFill="1" applyBorder="1" applyAlignment="1">
      <alignment horizontal="center"/>
    </xf>
    <xf numFmtId="0" fontId="12" fillId="11" borderId="2" xfId="0" applyFont="1" applyFill="1" applyBorder="1"/>
    <xf numFmtId="0" fontId="12" fillId="11" borderId="2" xfId="0" applyFont="1" applyFill="1" applyBorder="1" applyAlignment="1">
      <alignment horizontal="center"/>
    </xf>
    <xf numFmtId="0" fontId="14" fillId="11" borderId="2" xfId="0" quotePrefix="1" applyFont="1" applyFill="1" applyBorder="1" applyAlignment="1">
      <alignment horizontal="center"/>
    </xf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189" fontId="12" fillId="12" borderId="2" xfId="1" quotePrefix="1" applyNumberFormat="1" applyFont="1" applyFill="1" applyBorder="1" applyAlignment="1">
      <alignment horizontal="right"/>
    </xf>
    <xf numFmtId="0" fontId="14" fillId="12" borderId="2" xfId="0" quotePrefix="1" applyFont="1" applyFill="1" applyBorder="1" applyAlignment="1">
      <alignment horizontal="center"/>
    </xf>
    <xf numFmtId="0" fontId="14" fillId="12" borderId="2" xfId="0" applyFont="1" applyFill="1" applyBorder="1"/>
    <xf numFmtId="0" fontId="14" fillId="12" borderId="2" xfId="0" applyFont="1" applyFill="1" applyBorder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8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8" fontId="14" fillId="13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1" borderId="2" xfId="1" quotePrefix="1" applyNumberFormat="1" applyFont="1" applyFill="1" applyBorder="1" applyAlignment="1">
      <alignment horizontal="right"/>
    </xf>
    <xf numFmtId="189" fontId="12" fillId="11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1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 vertical="center" wrapText="1"/>
    </xf>
    <xf numFmtId="2" fontId="16" fillId="14" borderId="2" xfId="0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14" borderId="2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center"/>
    </xf>
    <xf numFmtId="189" fontId="12" fillId="14" borderId="2" xfId="1" quotePrefix="1" applyNumberFormat="1" applyFont="1" applyFill="1" applyBorder="1" applyAlignment="1">
      <alignment horizontal="right"/>
    </xf>
    <xf numFmtId="188" fontId="12" fillId="14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43" fontId="12" fillId="8" borderId="2" xfId="1" applyFont="1" applyFill="1" applyBorder="1"/>
    <xf numFmtId="187" fontId="12" fillId="8" borderId="2" xfId="1" applyNumberFormat="1" applyFont="1" applyFill="1" applyBorder="1"/>
    <xf numFmtId="43" fontId="14" fillId="14" borderId="2" xfId="1" quotePrefix="1" applyFont="1" applyFill="1" applyBorder="1" applyAlignment="1">
      <alignment horizontal="right"/>
    </xf>
    <xf numFmtId="188" fontId="14" fillId="14" borderId="5" xfId="1" quotePrefix="1" applyNumberFormat="1" applyFont="1" applyFill="1" applyBorder="1" applyAlignment="1">
      <alignment horizontal="right"/>
    </xf>
    <xf numFmtId="43" fontId="12" fillId="14" borderId="2" xfId="1" quotePrefix="1" applyFont="1" applyFill="1" applyBorder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4" borderId="4" xfId="0" quotePrefix="1" applyFont="1" applyFill="1" applyBorder="1" applyAlignment="1">
      <alignment horizontal="center"/>
    </xf>
    <xf numFmtId="0" fontId="12" fillId="14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40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5" t="s">
        <v>303</v>
      </c>
      <c r="B1" s="275"/>
      <c r="C1" s="275"/>
      <c r="D1" s="275"/>
      <c r="E1" s="275"/>
      <c r="F1" s="275"/>
      <c r="G1" s="275"/>
    </row>
    <row r="2" spans="1:7" ht="6.95" customHeight="1" x14ac:dyDescent="0.55000000000000004">
      <c r="A2" s="276"/>
      <c r="B2" s="276"/>
      <c r="C2" s="276"/>
      <c r="D2" s="276"/>
      <c r="E2" s="276"/>
      <c r="F2" s="276"/>
      <c r="G2" s="276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7">
        <v>0</v>
      </c>
      <c r="G4" s="167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7">
        <v>0</v>
      </c>
      <c r="G5" s="167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7">
        <v>0</v>
      </c>
      <c r="G6" s="167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7">
        <v>0</v>
      </c>
      <c r="G7" s="167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7">
        <v>0</v>
      </c>
      <c r="G8" s="167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7">
        <v>0</v>
      </c>
      <c r="G9" s="167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7">
        <v>0</v>
      </c>
      <c r="G10" s="167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7">
        <v>0</v>
      </c>
      <c r="G11" s="167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7">
        <v>0</v>
      </c>
      <c r="G12" s="167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7">
        <v>0</v>
      </c>
      <c r="G13" s="167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7">
        <v>0</v>
      </c>
      <c r="G14" s="167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5">
        <v>0</v>
      </c>
      <c r="G15" s="175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5">
        <v>0</v>
      </c>
      <c r="G16" s="175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5"/>
      <c r="G17" s="175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38">
        <v>0</v>
      </c>
      <c r="G18" s="175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7">
        <v>0</v>
      </c>
      <c r="G19" s="167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7">
        <v>0</v>
      </c>
      <c r="G20" s="167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7">
        <v>0</v>
      </c>
      <c r="G21" s="167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7"/>
      <c r="G22" s="167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7">
        <v>0</v>
      </c>
      <c r="G23" s="167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7">
        <v>0</v>
      </c>
      <c r="G24" s="167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7">
        <v>0</v>
      </c>
      <c r="G25" s="167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5">
        <v>0</v>
      </c>
      <c r="G26" s="175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5">
        <v>0</v>
      </c>
      <c r="G27" s="175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5">
        <v>0</v>
      </c>
      <c r="G28" s="175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5">
        <v>0</v>
      </c>
      <c r="G29" s="175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5">
        <v>0</v>
      </c>
      <c r="G30" s="175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5">
        <v>0</v>
      </c>
      <c r="G31" s="175">
        <v>0</v>
      </c>
    </row>
    <row r="32" spans="1:7" ht="23.85" customHeight="1" x14ac:dyDescent="0.55000000000000004">
      <c r="A32" s="277" t="s">
        <v>16</v>
      </c>
      <c r="B32" s="277"/>
      <c r="C32" s="277"/>
      <c r="D32" s="277"/>
      <c r="E32" s="277"/>
      <c r="F32" s="180">
        <f>SUM(F4:F31)</f>
        <v>0</v>
      </c>
      <c r="G32" s="180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5">
        <v>0</v>
      </c>
      <c r="G33" s="175">
        <v>0</v>
      </c>
    </row>
    <row r="34" spans="1:13" x14ac:dyDescent="0.55000000000000004">
      <c r="A34" s="168"/>
      <c r="B34" s="49"/>
      <c r="C34" s="71"/>
      <c r="D34" s="46"/>
      <c r="E34" s="49" t="s">
        <v>19</v>
      </c>
      <c r="F34" s="175">
        <v>0</v>
      </c>
      <c r="G34" s="175">
        <v>0</v>
      </c>
    </row>
    <row r="35" spans="1:13" x14ac:dyDescent="0.55000000000000004">
      <c r="A35" s="168"/>
      <c r="B35" s="49"/>
      <c r="C35" s="71"/>
      <c r="D35" s="46"/>
      <c r="E35" s="49" t="s">
        <v>20</v>
      </c>
      <c r="F35" s="175">
        <v>0</v>
      </c>
      <c r="G35" s="175">
        <v>0</v>
      </c>
    </row>
    <row r="36" spans="1:13" x14ac:dyDescent="0.55000000000000004">
      <c r="A36" s="168"/>
      <c r="B36" s="49"/>
      <c r="C36" s="71"/>
      <c r="D36" s="46"/>
      <c r="E36" s="49" t="s">
        <v>21</v>
      </c>
      <c r="F36" s="175">
        <v>0</v>
      </c>
      <c r="G36" s="175">
        <v>0</v>
      </c>
    </row>
    <row r="37" spans="1:13" x14ac:dyDescent="0.55000000000000004">
      <c r="A37" s="168"/>
      <c r="B37" s="49"/>
      <c r="C37" s="71"/>
      <c r="D37" s="46"/>
      <c r="E37" s="49" t="s">
        <v>22</v>
      </c>
      <c r="F37" s="167">
        <v>0</v>
      </c>
      <c r="G37" s="167">
        <v>0</v>
      </c>
    </row>
    <row r="38" spans="1:13" x14ac:dyDescent="0.55000000000000004">
      <c r="A38" s="278" t="s">
        <v>23</v>
      </c>
      <c r="B38" s="279"/>
      <c r="C38" s="279"/>
      <c r="D38" s="279"/>
      <c r="E38" s="280"/>
      <c r="F38" s="178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69" t="s">
        <v>25</v>
      </c>
      <c r="F39" s="175">
        <v>0</v>
      </c>
      <c r="G39" s="175">
        <v>0</v>
      </c>
    </row>
    <row r="40" spans="1:13" ht="26.1" customHeight="1" x14ac:dyDescent="0.55000000000000004">
      <c r="A40" s="168"/>
      <c r="B40" s="49"/>
      <c r="C40" s="71"/>
      <c r="D40" s="49" t="s">
        <v>379</v>
      </c>
      <c r="E40" s="169" t="s">
        <v>257</v>
      </c>
      <c r="F40" s="240">
        <v>0</v>
      </c>
      <c r="G40" s="175">
        <v>0</v>
      </c>
    </row>
    <row r="41" spans="1:13" ht="24.95" customHeight="1" x14ac:dyDescent="0.55000000000000004">
      <c r="A41" s="168"/>
      <c r="B41" s="49"/>
      <c r="C41" s="71"/>
      <c r="D41" s="49"/>
      <c r="E41" s="169"/>
      <c r="F41" s="175">
        <v>0</v>
      </c>
      <c r="G41" s="175">
        <v>0</v>
      </c>
    </row>
    <row r="42" spans="1:13" ht="21" customHeight="1" x14ac:dyDescent="0.55000000000000004">
      <c r="A42" s="278" t="s">
        <v>26</v>
      </c>
      <c r="B42" s="279"/>
      <c r="C42" s="279"/>
      <c r="D42" s="279"/>
      <c r="E42" s="280"/>
      <c r="F42" s="241">
        <f>SUM(F39:F41)</f>
        <v>0</v>
      </c>
      <c r="G42" s="179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4">
        <v>0</v>
      </c>
      <c r="G43" s="184">
        <v>0</v>
      </c>
      <c r="H43" s="65"/>
    </row>
    <row r="44" spans="1:13" x14ac:dyDescent="0.55000000000000004">
      <c r="A44" s="278" t="s">
        <v>375</v>
      </c>
      <c r="B44" s="279"/>
      <c r="C44" s="279"/>
      <c r="D44" s="279"/>
      <c r="E44" s="280"/>
      <c r="F44" s="178">
        <f>SUM(F43)</f>
        <v>0</v>
      </c>
      <c r="G44" s="178">
        <f>SUM(G43)</f>
        <v>0</v>
      </c>
    </row>
    <row r="45" spans="1:13" ht="25.5" customHeight="1" x14ac:dyDescent="0.7">
      <c r="A45" s="270" t="s">
        <v>29</v>
      </c>
      <c r="B45" s="271"/>
      <c r="C45" s="271"/>
      <c r="D45" s="271"/>
      <c r="E45" s="272"/>
      <c r="F45" s="243">
        <f>F32+F38+F42+F44</f>
        <v>0</v>
      </c>
      <c r="G45" s="170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4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3" t="s">
        <v>32</v>
      </c>
      <c r="B47" s="273"/>
      <c r="C47" s="273"/>
      <c r="D47" s="273"/>
      <c r="E47" s="273"/>
      <c r="F47" s="171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4" t="s">
        <v>434</v>
      </c>
      <c r="B49" s="274"/>
      <c r="C49" s="274"/>
      <c r="D49" s="274"/>
      <c r="E49" s="274"/>
      <c r="F49" s="274"/>
      <c r="G49" s="274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15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301" t="s">
        <v>238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303" t="s">
        <v>35</v>
      </c>
      <c r="B4" s="304"/>
      <c r="C4" s="304"/>
      <c r="D4" s="304"/>
      <c r="E4" s="304"/>
      <c r="F4" s="304"/>
      <c r="G4" s="305"/>
    </row>
    <row r="5" spans="1:13" ht="20.100000000000001" customHeight="1" x14ac:dyDescent="0.55000000000000004">
      <c r="A5" s="283">
        <v>1</v>
      </c>
      <c r="B5" s="289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84"/>
      <c r="B6" s="290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84"/>
      <c r="B7" s="290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5"/>
      <c r="B8" s="291"/>
      <c r="C8" s="71"/>
      <c r="D8" s="49"/>
      <c r="E8" s="49" t="s">
        <v>38</v>
      </c>
      <c r="F8" s="225">
        <v>0</v>
      </c>
      <c r="G8" s="47">
        <v>0</v>
      </c>
      <c r="J8" s="41"/>
      <c r="M8" s="41"/>
    </row>
    <row r="9" spans="1:13" s="159" customFormat="1" ht="20.100000000000001" customHeight="1" x14ac:dyDescent="0.55000000000000004">
      <c r="A9" s="286">
        <v>2</v>
      </c>
      <c r="B9" s="292" t="s">
        <v>39</v>
      </c>
      <c r="C9" s="158"/>
      <c r="D9" s="53"/>
      <c r="E9" s="53" t="s">
        <v>40</v>
      </c>
      <c r="F9" s="80">
        <v>0</v>
      </c>
      <c r="G9" s="80">
        <v>0</v>
      </c>
      <c r="J9" s="160"/>
      <c r="M9" s="160"/>
    </row>
    <row r="10" spans="1:13" s="160" customFormat="1" ht="20.100000000000001" customHeight="1" x14ac:dyDescent="0.55000000000000004">
      <c r="A10" s="287"/>
      <c r="B10" s="293"/>
      <c r="C10" s="158"/>
      <c r="D10" s="161"/>
      <c r="E10" s="53" t="s">
        <v>41</v>
      </c>
      <c r="F10" s="80">
        <v>0</v>
      </c>
      <c r="G10" s="80">
        <v>0</v>
      </c>
      <c r="J10" s="162"/>
      <c r="M10" s="162"/>
    </row>
    <row r="11" spans="1:13" s="160" customFormat="1" ht="20.100000000000001" customHeight="1" x14ac:dyDescent="0.55000000000000004">
      <c r="A11" s="287"/>
      <c r="B11" s="293"/>
      <c r="C11" s="158"/>
      <c r="D11" s="161"/>
      <c r="E11" s="53" t="s">
        <v>42</v>
      </c>
      <c r="F11" s="80">
        <v>0</v>
      </c>
      <c r="G11" s="80">
        <v>0</v>
      </c>
      <c r="J11" s="162"/>
      <c r="M11" s="162"/>
    </row>
    <row r="12" spans="1:13" s="160" customFormat="1" ht="20.100000000000001" customHeight="1" x14ac:dyDescent="0.55000000000000004">
      <c r="A12" s="287"/>
      <c r="B12" s="293"/>
      <c r="C12" s="158"/>
      <c r="D12" s="161" t="s">
        <v>43</v>
      </c>
      <c r="E12" s="53" t="s">
        <v>42</v>
      </c>
      <c r="F12" s="80">
        <v>0</v>
      </c>
      <c r="G12" s="80">
        <v>0</v>
      </c>
      <c r="J12" s="162"/>
      <c r="M12" s="162"/>
    </row>
    <row r="13" spans="1:13" s="160" customFormat="1" ht="20.100000000000001" customHeight="1" x14ac:dyDescent="0.55000000000000004">
      <c r="A13" s="287"/>
      <c r="B13" s="293"/>
      <c r="C13" s="158"/>
      <c r="D13" s="161"/>
      <c r="E13" s="53" t="s">
        <v>341</v>
      </c>
      <c r="F13" s="80">
        <v>0</v>
      </c>
      <c r="G13" s="80">
        <v>0</v>
      </c>
      <c r="J13" s="162"/>
      <c r="M13" s="162"/>
    </row>
    <row r="14" spans="1:13" s="72" customFormat="1" ht="20.100000000000001" customHeight="1" x14ac:dyDescent="0.55000000000000004">
      <c r="A14" s="283">
        <v>3</v>
      </c>
      <c r="B14" s="294" t="s">
        <v>44</v>
      </c>
      <c r="C14" s="71"/>
      <c r="D14" s="49"/>
      <c r="E14" s="49" t="s">
        <v>45</v>
      </c>
      <c r="F14" s="138">
        <v>0</v>
      </c>
      <c r="G14" s="138">
        <v>0</v>
      </c>
      <c r="J14" s="41"/>
      <c r="M14" s="41"/>
    </row>
    <row r="15" spans="1:13" s="72" customFormat="1" ht="20.100000000000001" customHeight="1" x14ac:dyDescent="0.55000000000000004">
      <c r="A15" s="284"/>
      <c r="B15" s="295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4"/>
      <c r="B16" s="295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4"/>
      <c r="B17" s="295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4"/>
      <c r="B18" s="295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4"/>
      <c r="B19" s="295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4"/>
      <c r="B20" s="295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4"/>
      <c r="B21" s="295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4"/>
      <c r="B22" s="295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4"/>
      <c r="B23" s="295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4"/>
      <c r="B24" s="295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4"/>
      <c r="B25" s="295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4"/>
      <c r="B26" s="295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4"/>
      <c r="B27" s="295"/>
      <c r="C27" s="71"/>
      <c r="D27" s="166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4"/>
      <c r="B28" s="295"/>
      <c r="C28" s="71"/>
      <c r="D28" s="166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4"/>
      <c r="B29" s="295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5"/>
      <c r="B30" s="296"/>
      <c r="C30" s="71"/>
      <c r="D30" s="166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59" customFormat="1" ht="20.100000000000001" customHeight="1" x14ac:dyDescent="0.55000000000000004">
      <c r="A31" s="286">
        <v>4</v>
      </c>
      <c r="B31" s="292" t="s">
        <v>59</v>
      </c>
      <c r="C31" s="158"/>
      <c r="D31" s="53"/>
      <c r="E31" s="53" t="s">
        <v>60</v>
      </c>
      <c r="F31" s="80">
        <v>0</v>
      </c>
      <c r="G31" s="80">
        <v>0</v>
      </c>
      <c r="J31" s="160"/>
      <c r="M31" s="160"/>
    </row>
    <row r="32" spans="1:13" s="159" customFormat="1" ht="20.100000000000001" customHeight="1" x14ac:dyDescent="0.55000000000000004">
      <c r="A32" s="287"/>
      <c r="B32" s="293"/>
      <c r="C32" s="158"/>
      <c r="D32" s="53"/>
      <c r="E32" s="53" t="s">
        <v>61</v>
      </c>
      <c r="F32" s="80">
        <v>0</v>
      </c>
      <c r="G32" s="80">
        <v>0</v>
      </c>
      <c r="J32" s="160"/>
      <c r="M32" s="160"/>
    </row>
    <row r="33" spans="1:13" s="159" customFormat="1" ht="20.100000000000001" customHeight="1" x14ac:dyDescent="0.55000000000000004">
      <c r="A33" s="288"/>
      <c r="B33" s="297"/>
      <c r="C33" s="158"/>
      <c r="D33" s="53"/>
      <c r="E33" s="53" t="s">
        <v>62</v>
      </c>
      <c r="F33" s="80">
        <v>0</v>
      </c>
      <c r="G33" s="80">
        <v>0</v>
      </c>
      <c r="J33" s="160"/>
      <c r="M33" s="160"/>
    </row>
    <row r="34" spans="1:13" ht="20.100000000000001" customHeight="1" x14ac:dyDescent="0.55000000000000004">
      <c r="A34" s="283">
        <v>5</v>
      </c>
      <c r="B34" s="294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4"/>
      <c r="B35" s="295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4"/>
      <c r="B36" s="295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4"/>
      <c r="B37" s="295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4"/>
      <c r="B38" s="295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3" t="s">
        <v>0</v>
      </c>
      <c r="B39" s="163" t="s">
        <v>1</v>
      </c>
      <c r="C39" s="163" t="s">
        <v>2</v>
      </c>
      <c r="D39" s="163" t="s">
        <v>3</v>
      </c>
      <c r="E39" s="163" t="s">
        <v>4</v>
      </c>
      <c r="F39" s="163" t="s">
        <v>5</v>
      </c>
      <c r="G39" s="163" t="s">
        <v>6</v>
      </c>
    </row>
    <row r="40" spans="1:13" ht="18.95" customHeight="1" x14ac:dyDescent="0.55000000000000004">
      <c r="A40" s="157">
        <v>5</v>
      </c>
      <c r="B40" s="164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4"/>
      <c r="B41" s="164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4"/>
      <c r="B42" s="164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4"/>
      <c r="B43" s="164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4"/>
      <c r="B44" s="164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5"/>
      <c r="B45" s="165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0" customFormat="1" ht="18.95" customHeight="1" x14ac:dyDescent="0.55000000000000004">
      <c r="A46" s="287">
        <v>6</v>
      </c>
      <c r="B46" s="292" t="s">
        <v>72</v>
      </c>
      <c r="C46" s="158"/>
      <c r="D46" s="53"/>
      <c r="E46" s="53" t="s">
        <v>72</v>
      </c>
      <c r="F46" s="80">
        <v>0</v>
      </c>
      <c r="G46" s="80">
        <v>0</v>
      </c>
      <c r="J46" s="162"/>
      <c r="M46" s="162"/>
    </row>
    <row r="47" spans="1:13" s="160" customFormat="1" ht="18.95" customHeight="1" x14ac:dyDescent="0.55000000000000004">
      <c r="A47" s="287"/>
      <c r="B47" s="293"/>
      <c r="C47" s="158"/>
      <c r="D47" s="53" t="s">
        <v>73</v>
      </c>
      <c r="E47" s="53" t="s">
        <v>72</v>
      </c>
      <c r="F47" s="80">
        <v>0</v>
      </c>
      <c r="G47" s="80" t="s">
        <v>429</v>
      </c>
      <c r="J47" s="162"/>
      <c r="M47" s="162"/>
    </row>
    <row r="48" spans="1:13" s="160" customFormat="1" ht="18.95" customHeight="1" x14ac:dyDescent="0.55000000000000004">
      <c r="A48" s="288"/>
      <c r="B48" s="297"/>
      <c r="C48" s="158"/>
      <c r="D48" s="53" t="s">
        <v>74</v>
      </c>
      <c r="E48" s="53" t="s">
        <v>72</v>
      </c>
      <c r="F48" s="80">
        <v>0</v>
      </c>
      <c r="G48" s="80">
        <v>0</v>
      </c>
      <c r="J48" s="162"/>
      <c r="M48" s="162"/>
    </row>
    <row r="49" spans="1:13" s="72" customFormat="1" ht="18.95" customHeight="1" x14ac:dyDescent="0.55000000000000004">
      <c r="A49" s="283">
        <v>7</v>
      </c>
      <c r="B49" s="294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4"/>
      <c r="B50" s="295"/>
      <c r="C50" s="71"/>
      <c r="D50" s="49" t="s">
        <v>76</v>
      </c>
      <c r="E50" s="49" t="s">
        <v>75</v>
      </c>
      <c r="F50" s="175">
        <v>0</v>
      </c>
      <c r="G50" s="175">
        <v>0</v>
      </c>
      <c r="J50" s="73"/>
      <c r="M50" s="73"/>
    </row>
    <row r="51" spans="1:13" ht="18.95" customHeight="1" x14ac:dyDescent="0.55000000000000004">
      <c r="A51" s="284"/>
      <c r="B51" s="295"/>
      <c r="C51" s="71"/>
      <c r="D51" s="49" t="s">
        <v>77</v>
      </c>
      <c r="E51" s="49" t="s">
        <v>75</v>
      </c>
      <c r="F51" s="175">
        <v>0</v>
      </c>
      <c r="G51" s="175">
        <v>0</v>
      </c>
      <c r="J51" s="73"/>
      <c r="M51" s="73"/>
    </row>
    <row r="52" spans="1:13" ht="18.95" customHeight="1" x14ac:dyDescent="0.55000000000000004">
      <c r="A52" s="284"/>
      <c r="B52" s="295"/>
      <c r="C52" s="71"/>
      <c r="D52" s="49" t="s">
        <v>78</v>
      </c>
      <c r="E52" s="49" t="s">
        <v>75</v>
      </c>
      <c r="F52" s="175">
        <v>0</v>
      </c>
      <c r="G52" s="175">
        <v>0</v>
      </c>
      <c r="J52" s="73"/>
      <c r="M52" s="73"/>
    </row>
    <row r="53" spans="1:13" ht="18.95" customHeight="1" x14ac:dyDescent="0.55000000000000004">
      <c r="A53" s="285"/>
      <c r="B53" s="296"/>
      <c r="C53" s="71"/>
      <c r="D53" s="49" t="s">
        <v>79</v>
      </c>
      <c r="E53" s="49" t="s">
        <v>75</v>
      </c>
      <c r="F53" s="175">
        <v>0</v>
      </c>
      <c r="G53" s="175">
        <v>0</v>
      </c>
      <c r="J53" s="73"/>
      <c r="M53" s="73"/>
    </row>
    <row r="54" spans="1:13" s="160" customFormat="1" ht="18.95" customHeight="1" x14ac:dyDescent="0.55000000000000004">
      <c r="A54" s="286">
        <v>8</v>
      </c>
      <c r="B54" s="292" t="s">
        <v>80</v>
      </c>
      <c r="C54" s="158"/>
      <c r="D54" s="53"/>
      <c r="E54" s="53" t="s">
        <v>81</v>
      </c>
      <c r="F54" s="226">
        <v>0</v>
      </c>
      <c r="G54" s="226">
        <v>0</v>
      </c>
      <c r="J54" s="162"/>
      <c r="M54" s="162"/>
    </row>
    <row r="55" spans="1:13" s="160" customFormat="1" ht="18.95" customHeight="1" x14ac:dyDescent="0.55000000000000004">
      <c r="A55" s="287"/>
      <c r="B55" s="293"/>
      <c r="C55" s="158"/>
      <c r="D55" s="53" t="s">
        <v>82</v>
      </c>
      <c r="E55" s="53" t="s">
        <v>81</v>
      </c>
      <c r="F55" s="226">
        <v>0</v>
      </c>
      <c r="G55" s="226">
        <v>0</v>
      </c>
      <c r="J55" s="162"/>
      <c r="M55" s="162"/>
    </row>
    <row r="56" spans="1:13" s="160" customFormat="1" ht="18.95" customHeight="1" x14ac:dyDescent="0.55000000000000004">
      <c r="A56" s="288"/>
      <c r="B56" s="297"/>
      <c r="C56" s="158"/>
      <c r="D56" s="53" t="s">
        <v>45</v>
      </c>
      <c r="E56" s="53" t="s">
        <v>81</v>
      </c>
      <c r="F56" s="226">
        <v>0</v>
      </c>
      <c r="G56" s="226">
        <v>0</v>
      </c>
      <c r="J56" s="162"/>
      <c r="M56" s="162"/>
    </row>
    <row r="57" spans="1:13" ht="18.95" customHeight="1" x14ac:dyDescent="0.55000000000000004">
      <c r="A57" s="78"/>
      <c r="B57" s="298" t="s">
        <v>83</v>
      </c>
      <c r="C57" s="299"/>
      <c r="D57" s="299"/>
      <c r="E57" s="300"/>
      <c r="F57" s="181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5">
        <v>0</v>
      </c>
      <c r="G58" s="175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98" t="s">
        <v>89</v>
      </c>
      <c r="C61" s="299"/>
      <c r="D61" s="299"/>
      <c r="E61" s="300"/>
      <c r="F61" s="181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39">
        <v>0</v>
      </c>
      <c r="G62" s="139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39">
        <v>0</v>
      </c>
      <c r="G63" s="139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39">
        <v>0</v>
      </c>
      <c r="G65" s="139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39">
        <v>0</v>
      </c>
      <c r="G67" s="139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39">
        <v>0</v>
      </c>
      <c r="G68" s="139">
        <v>0</v>
      </c>
      <c r="J68" s="73"/>
      <c r="M68" s="73"/>
    </row>
    <row r="69" spans="1:13" ht="18.95" customHeight="1" x14ac:dyDescent="0.55000000000000004">
      <c r="A69" s="78"/>
      <c r="B69" s="298" t="s">
        <v>98</v>
      </c>
      <c r="C69" s="299"/>
      <c r="D69" s="299"/>
      <c r="E69" s="300"/>
      <c r="F69" s="181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5">
        <v>0</v>
      </c>
      <c r="G70" s="175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5">
        <v>0</v>
      </c>
      <c r="G71" s="175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8" t="s">
        <v>103</v>
      </c>
      <c r="C73" s="299"/>
      <c r="D73" s="299"/>
      <c r="E73" s="300"/>
      <c r="F73" s="181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8" t="s">
        <v>112</v>
      </c>
      <c r="C86" s="299"/>
      <c r="D86" s="299"/>
      <c r="E86" s="300"/>
      <c r="F86" s="181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5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5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8" t="s">
        <v>124</v>
      </c>
      <c r="C119" s="299"/>
      <c r="D119" s="299"/>
      <c r="E119" s="300"/>
      <c r="F119" s="181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70" t="s">
        <v>125</v>
      </c>
      <c r="B120" s="271"/>
      <c r="C120" s="271"/>
      <c r="D120" s="271"/>
      <c r="E120" s="272"/>
      <c r="F120" s="182">
        <f>SUM(F57,F61,F69,F73,F86,F119)</f>
        <v>250</v>
      </c>
      <c r="G120" s="55">
        <f>SUM(G57,G61,G69,G73,G86,G119)</f>
        <v>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5">
        <f>F120</f>
        <v>250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81" t="s">
        <v>32</v>
      </c>
      <c r="B122" s="281"/>
      <c r="C122" s="281"/>
      <c r="D122" s="281"/>
      <c r="E122" s="281"/>
      <c r="F122" s="59">
        <f>G120</f>
        <v>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82" t="s">
        <v>434</v>
      </c>
      <c r="B124" s="282"/>
      <c r="C124" s="282"/>
      <c r="D124" s="282"/>
      <c r="E124" s="282"/>
      <c r="F124" s="282"/>
      <c r="G124" s="282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40" zoomScale="120" zoomScaleNormal="120" zoomScaleSheetLayoutView="120" workbookViewId="0">
      <selection activeCell="F66" sqref="F66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301" t="s">
        <v>239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0" t="s">
        <v>5</v>
      </c>
      <c r="G3" s="84" t="s">
        <v>6</v>
      </c>
      <c r="J3" s="73"/>
      <c r="M3" s="73"/>
    </row>
    <row r="4" spans="1:13" ht="21.95" customHeight="1" x14ac:dyDescent="0.55000000000000004">
      <c r="A4" s="148">
        <v>1</v>
      </c>
      <c r="B4" s="152" t="s">
        <v>127</v>
      </c>
      <c r="C4" s="149"/>
      <c r="D4" s="149"/>
      <c r="E4" s="149" t="str">
        <f>'[1]6.12.65'!B7</f>
        <v>เมืองปัตตานี</v>
      </c>
      <c r="F4" s="153">
        <v>94</v>
      </c>
      <c r="G4" s="154">
        <v>22</v>
      </c>
      <c r="J4" s="85"/>
      <c r="K4" s="86"/>
      <c r="M4" s="73"/>
    </row>
    <row r="5" spans="1:13" ht="21.95" customHeight="1" x14ac:dyDescent="0.55000000000000004">
      <c r="A5" s="148"/>
      <c r="B5" s="148"/>
      <c r="C5" s="149"/>
      <c r="D5" s="149"/>
      <c r="E5" s="149" t="str">
        <f>'[1]6.12.65'!B8</f>
        <v>ยะหริ่ง</v>
      </c>
      <c r="F5" s="153">
        <v>182</v>
      </c>
      <c r="G5" s="154">
        <v>73</v>
      </c>
      <c r="J5" s="85"/>
      <c r="K5" s="86"/>
      <c r="M5" s="73"/>
    </row>
    <row r="6" spans="1:13" ht="21.95" customHeight="1" x14ac:dyDescent="0.55000000000000004">
      <c r="A6" s="148"/>
      <c r="B6" s="148"/>
      <c r="C6" s="149"/>
      <c r="D6" s="149"/>
      <c r="E6" s="149" t="str">
        <f>'[1]6.12.65'!B9</f>
        <v>ปะนาเระ</v>
      </c>
      <c r="F6" s="153">
        <v>479</v>
      </c>
      <c r="G6" s="154">
        <v>89</v>
      </c>
      <c r="J6" s="85"/>
      <c r="K6" s="86"/>
      <c r="M6" s="73"/>
    </row>
    <row r="7" spans="1:13" ht="21.95" customHeight="1" x14ac:dyDescent="0.55000000000000004">
      <c r="A7" s="148"/>
      <c r="B7" s="148"/>
      <c r="C7" s="149"/>
      <c r="D7" s="149"/>
      <c r="E7" s="149" t="str">
        <f>'[1]6.12.65'!B10</f>
        <v>มายอ</v>
      </c>
      <c r="F7" s="153">
        <v>1957</v>
      </c>
      <c r="G7" s="154">
        <v>577</v>
      </c>
      <c r="J7" s="85"/>
      <c r="K7" s="86"/>
      <c r="M7" s="73"/>
    </row>
    <row r="8" spans="1:13" ht="21.95" customHeight="1" x14ac:dyDescent="0.55000000000000004">
      <c r="A8" s="149"/>
      <c r="B8" s="149"/>
      <c r="C8" s="149"/>
      <c r="D8" s="149"/>
      <c r="E8" s="149" t="str">
        <f>'[1]6.12.65'!B11</f>
        <v>ยะรัง</v>
      </c>
      <c r="F8" s="153">
        <v>1587</v>
      </c>
      <c r="G8" s="154">
        <v>285</v>
      </c>
      <c r="J8" s="85"/>
      <c r="K8" s="86"/>
      <c r="M8" s="73"/>
    </row>
    <row r="9" spans="1:13" ht="21.95" customHeight="1" x14ac:dyDescent="0.55000000000000004">
      <c r="A9" s="149"/>
      <c r="B9" s="149"/>
      <c r="C9" s="149"/>
      <c r="D9" s="149"/>
      <c r="E9" s="149" t="str">
        <f>'[1]6.12.65'!B12</f>
        <v>โคกโพธิ์</v>
      </c>
      <c r="F9" s="153">
        <v>6500</v>
      </c>
      <c r="G9" s="155">
        <v>1500</v>
      </c>
      <c r="J9" s="85"/>
      <c r="K9" s="86"/>
      <c r="M9" s="73"/>
    </row>
    <row r="10" spans="1:13" ht="21.95" customHeight="1" x14ac:dyDescent="0.55000000000000004">
      <c r="A10" s="149"/>
      <c r="B10" s="149"/>
      <c r="C10" s="149"/>
      <c r="D10" s="149"/>
      <c r="E10" s="149" t="str">
        <f>'[1]6.12.65'!B13</f>
        <v>แม่ลาน</v>
      </c>
      <c r="F10" s="153">
        <v>8279</v>
      </c>
      <c r="G10" s="155">
        <v>950</v>
      </c>
      <c r="J10" s="85"/>
      <c r="K10" s="86"/>
      <c r="M10" s="73"/>
    </row>
    <row r="11" spans="1:13" ht="21.95" customHeight="1" x14ac:dyDescent="0.55000000000000004">
      <c r="A11" s="149"/>
      <c r="B11" s="149"/>
      <c r="C11" s="149"/>
      <c r="D11" s="149"/>
      <c r="E11" s="149" t="str">
        <f>'[1]6.12.65'!B14</f>
        <v>หนองจิก</v>
      </c>
      <c r="F11" s="150">
        <v>5100</v>
      </c>
      <c r="G11" s="156">
        <v>920</v>
      </c>
      <c r="J11" s="85"/>
      <c r="K11" s="86"/>
      <c r="M11" s="73"/>
    </row>
    <row r="12" spans="1:13" ht="21.95" customHeight="1" x14ac:dyDescent="0.55000000000000004">
      <c r="A12" s="149"/>
      <c r="B12" s="149"/>
      <c r="C12" s="149"/>
      <c r="D12" s="149"/>
      <c r="E12" s="149" t="str">
        <f>'[1]6.12.65'!B15</f>
        <v>ทุ่งยางแดง</v>
      </c>
      <c r="F12" s="150">
        <v>23405</v>
      </c>
      <c r="G12" s="156">
        <v>1855</v>
      </c>
      <c r="J12" s="86"/>
      <c r="K12" s="86"/>
    </row>
    <row r="13" spans="1:13" ht="21.95" customHeight="1" x14ac:dyDescent="0.55000000000000004">
      <c r="A13" s="149"/>
      <c r="B13" s="149"/>
      <c r="C13" s="149"/>
      <c r="D13" s="149"/>
      <c r="E13" s="149" t="str">
        <f>'[1]6.12.65'!B16</f>
        <v>สายบุรี</v>
      </c>
      <c r="F13" s="150">
        <v>1938.75</v>
      </c>
      <c r="G13" s="156">
        <v>748</v>
      </c>
      <c r="J13" s="86"/>
      <c r="K13" s="86"/>
      <c r="M13" s="52"/>
    </row>
    <row r="14" spans="1:13" ht="21.95" customHeight="1" x14ac:dyDescent="0.55000000000000004">
      <c r="A14" s="149"/>
      <c r="B14" s="149"/>
      <c r="C14" s="149"/>
      <c r="D14" s="149"/>
      <c r="E14" s="149" t="str">
        <f>'[1]6.12.65'!B17</f>
        <v>กะพ้อ</v>
      </c>
      <c r="F14" s="150">
        <v>10814.05</v>
      </c>
      <c r="G14" s="156">
        <v>1115</v>
      </c>
      <c r="J14" s="86"/>
      <c r="K14" s="86"/>
    </row>
    <row r="15" spans="1:13" ht="21.95" customHeight="1" x14ac:dyDescent="0.55000000000000004">
      <c r="A15" s="149"/>
      <c r="B15" s="149"/>
      <c r="C15" s="149"/>
      <c r="D15" s="149"/>
      <c r="E15" s="149" t="str">
        <f>'[1]6.12.65'!B18</f>
        <v>ไม้แก่น</v>
      </c>
      <c r="F15" s="176">
        <v>0</v>
      </c>
      <c r="G15" s="156">
        <v>0</v>
      </c>
      <c r="J15" s="86"/>
      <c r="K15" s="86"/>
    </row>
    <row r="16" spans="1:13" ht="18" customHeight="1" x14ac:dyDescent="0.55000000000000004">
      <c r="A16" s="277" t="s">
        <v>128</v>
      </c>
      <c r="B16" s="277"/>
      <c r="C16" s="277"/>
      <c r="D16" s="277"/>
      <c r="E16" s="277"/>
      <c r="F16" s="141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5">
        <v>0</v>
      </c>
      <c r="G17" s="208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5">
        <v>615</v>
      </c>
      <c r="G18" s="146">
        <v>60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7" t="str">
        <f>'[1]6.12.65'!B23</f>
        <v>เทพา</v>
      </c>
      <c r="F20" s="145">
        <v>200</v>
      </c>
      <c r="G20" s="174">
        <v>100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900</v>
      </c>
      <c r="G21" s="47">
        <v>115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790</v>
      </c>
      <c r="G22" s="47">
        <v>70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940</v>
      </c>
      <c r="G23" s="47">
        <v>95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370</v>
      </c>
      <c r="G24" s="47">
        <v>95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1290</v>
      </c>
      <c r="G25" s="47">
        <v>178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220</v>
      </c>
      <c r="G26" s="47">
        <v>210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5">
        <v>0</v>
      </c>
      <c r="G27" s="147" t="s">
        <v>433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166</v>
      </c>
      <c r="G29" s="47">
        <v>14</v>
      </c>
    </row>
    <row r="30" spans="1:13" ht="24" customHeight="1" x14ac:dyDescent="0.55000000000000004">
      <c r="A30" s="277" t="s">
        <v>130</v>
      </c>
      <c r="B30" s="277"/>
      <c r="C30" s="277"/>
      <c r="D30" s="277"/>
      <c r="E30" s="277"/>
      <c r="F30" s="141">
        <f>SUM(F17:F29)</f>
        <v>5491</v>
      </c>
      <c r="G30" s="89">
        <f>G17+G18+G19+G20+G21+G22+G23+G24+G25+G26+G27+G28+G29</f>
        <v>937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3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0" t="s">
        <v>5</v>
      </c>
      <c r="G32" s="84" t="s">
        <v>6</v>
      </c>
      <c r="J32" s="73"/>
      <c r="M32" s="73"/>
    </row>
    <row r="33" spans="1:8" ht="18.95" customHeight="1" x14ac:dyDescent="0.55000000000000004">
      <c r="A33" s="148">
        <v>3</v>
      </c>
      <c r="B33" s="148" t="s">
        <v>131</v>
      </c>
      <c r="C33" s="149"/>
      <c r="D33" s="149"/>
      <c r="E33" s="149" t="str">
        <f>'[1]6.12.65'!B34</f>
        <v>เมืองยะลา</v>
      </c>
      <c r="F33" s="150">
        <v>3887</v>
      </c>
      <c r="G33" s="151">
        <v>564</v>
      </c>
    </row>
    <row r="34" spans="1:8" ht="18.95" customHeight="1" x14ac:dyDescent="0.55000000000000004">
      <c r="A34" s="149"/>
      <c r="B34" s="149"/>
      <c r="C34" s="149"/>
      <c r="D34" s="149"/>
      <c r="E34" s="149" t="str">
        <f>'[1]6.12.65'!B35</f>
        <v>กรงปินัง</v>
      </c>
      <c r="F34" s="150">
        <v>3419</v>
      </c>
      <c r="G34" s="151">
        <v>303</v>
      </c>
    </row>
    <row r="35" spans="1:8" ht="18.95" customHeight="1" x14ac:dyDescent="0.55000000000000004">
      <c r="A35" s="149"/>
      <c r="B35" s="149"/>
      <c r="C35" s="149"/>
      <c r="D35" s="149"/>
      <c r="E35" s="149" t="str">
        <f>'[1]6.12.65'!B36</f>
        <v>เบตง</v>
      </c>
      <c r="F35" s="150">
        <v>3434</v>
      </c>
      <c r="G35" s="151">
        <v>339</v>
      </c>
    </row>
    <row r="36" spans="1:8" ht="18.95" customHeight="1" x14ac:dyDescent="0.55000000000000004">
      <c r="A36" s="149"/>
      <c r="B36" s="149"/>
      <c r="C36" s="149"/>
      <c r="D36" s="149"/>
      <c r="E36" s="149" t="str">
        <f>'[1]6.12.65'!B37</f>
        <v>รามัน</v>
      </c>
      <c r="F36" s="150">
        <v>5442</v>
      </c>
      <c r="G36" s="151">
        <v>550</v>
      </c>
    </row>
    <row r="37" spans="1:8" ht="18.95" customHeight="1" x14ac:dyDescent="0.55000000000000004">
      <c r="A37" s="149"/>
      <c r="B37" s="149"/>
      <c r="C37" s="149"/>
      <c r="D37" s="149"/>
      <c r="E37" s="149" t="str">
        <f>'[1]6.12.65'!B38</f>
        <v>บันนังสตา</v>
      </c>
      <c r="F37" s="150">
        <v>3795</v>
      </c>
      <c r="G37" s="151">
        <v>257</v>
      </c>
    </row>
    <row r="38" spans="1:8" ht="18.95" customHeight="1" x14ac:dyDescent="0.55000000000000004">
      <c r="A38" s="149"/>
      <c r="B38" s="149"/>
      <c r="C38" s="149"/>
      <c r="D38" s="149"/>
      <c r="E38" s="149" t="str">
        <f>'[1]6.12.65'!B39</f>
        <v>ธารโต</v>
      </c>
      <c r="F38" s="150">
        <v>11195</v>
      </c>
      <c r="G38" s="151">
        <v>1317</v>
      </c>
    </row>
    <row r="39" spans="1:8" ht="18.95" customHeight="1" x14ac:dyDescent="0.55000000000000004">
      <c r="A39" s="149"/>
      <c r="B39" s="149"/>
      <c r="C39" s="149"/>
      <c r="D39" s="149"/>
      <c r="E39" s="149" t="str">
        <f>'[1]6.12.65'!B40</f>
        <v>ยะหา</v>
      </c>
      <c r="F39" s="150">
        <v>3688</v>
      </c>
      <c r="G39" s="151">
        <v>225</v>
      </c>
    </row>
    <row r="40" spans="1:8" ht="18.95" customHeight="1" x14ac:dyDescent="0.55000000000000004">
      <c r="A40" s="149"/>
      <c r="B40" s="149"/>
      <c r="C40" s="149"/>
      <c r="D40" s="149"/>
      <c r="E40" s="149" t="str">
        <f>'[1]6.12.65'!B41</f>
        <v>กาบัง</v>
      </c>
      <c r="F40" s="150">
        <v>3011</v>
      </c>
      <c r="G40" s="151">
        <v>141</v>
      </c>
    </row>
    <row r="41" spans="1:8" ht="20.100000000000001" customHeight="1" x14ac:dyDescent="0.55000000000000004">
      <c r="A41" s="277" t="s">
        <v>132</v>
      </c>
      <c r="B41" s="277"/>
      <c r="C41" s="277"/>
      <c r="D41" s="277"/>
      <c r="E41" s="277"/>
      <c r="F41" s="141">
        <f>SUM(F33:F40)</f>
        <v>37871</v>
      </c>
      <c r="G41" s="91">
        <f>SUM(G33:G40)</f>
        <v>3696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38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5">
        <v>0</v>
      </c>
      <c r="G49" s="175">
        <v>0</v>
      </c>
    </row>
    <row r="50" spans="1:8" ht="20.100000000000001" customHeight="1" x14ac:dyDescent="0.55000000000000004">
      <c r="A50" s="277" t="s">
        <v>138</v>
      </c>
      <c r="B50" s="277"/>
      <c r="C50" s="277"/>
      <c r="D50" s="277"/>
      <c r="E50" s="277"/>
      <c r="F50" s="141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2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2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2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2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2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2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2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2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2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2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2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2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2">
        <v>37050</v>
      </c>
      <c r="G63" s="80">
        <v>3705</v>
      </c>
    </row>
    <row r="64" spans="1:8" ht="20.100000000000001" customHeight="1" x14ac:dyDescent="0.55000000000000004">
      <c r="A64" s="277" t="s">
        <v>140</v>
      </c>
      <c r="B64" s="277"/>
      <c r="C64" s="277"/>
      <c r="D64" s="277"/>
      <c r="E64" s="277"/>
      <c r="F64" s="141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6" t="s">
        <v>141</v>
      </c>
      <c r="B65" s="306"/>
      <c r="C65" s="306"/>
      <c r="D65" s="306"/>
      <c r="E65" s="306"/>
      <c r="F65" s="144">
        <f>SUM(F16,F30,F41,F50,F64)</f>
        <v>972626.76</v>
      </c>
      <c r="G65" s="260">
        <f>SUM(G16,G30,G41,G50,G64)</f>
        <v>91417</v>
      </c>
    </row>
    <row r="66" spans="1:13" ht="49.5" customHeight="1" x14ac:dyDescent="0.55000000000000004">
      <c r="A66" s="74"/>
      <c r="B66" s="40"/>
      <c r="C66" s="40"/>
      <c r="D66" s="40"/>
      <c r="E66" s="40"/>
      <c r="F66" s="143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972626.76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32</v>
      </c>
      <c r="B68" s="281"/>
      <c r="C68" s="281"/>
      <c r="D68" s="281"/>
      <c r="E68" s="281"/>
      <c r="F68" s="112">
        <f>G65</f>
        <v>91417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7" t="s">
        <v>432</v>
      </c>
      <c r="B70" s="307"/>
      <c r="C70" s="307"/>
      <c r="D70" s="307"/>
      <c r="E70" s="307"/>
      <c r="F70" s="307"/>
      <c r="G70" s="307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8" t="s">
        <v>310</v>
      </c>
      <c r="B1" s="308"/>
      <c r="C1" s="308"/>
      <c r="D1" s="308"/>
      <c r="E1" s="308"/>
      <c r="F1" s="308"/>
      <c r="G1" s="308"/>
    </row>
    <row r="2" spans="1:9" x14ac:dyDescent="0.55000000000000004">
      <c r="A2" s="309"/>
      <c r="B2" s="309"/>
      <c r="C2" s="309"/>
      <c r="D2" s="309"/>
      <c r="E2" s="309"/>
      <c r="F2" s="309"/>
      <c r="G2" s="309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39">
        <v>0</v>
      </c>
      <c r="G4" s="139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39">
        <v>0</v>
      </c>
      <c r="G5" s="139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39">
        <v>0</v>
      </c>
      <c r="G6" s="139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39">
        <v>0</v>
      </c>
      <c r="G7" s="139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39">
        <v>0</v>
      </c>
      <c r="G8" s="139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39">
        <v>0</v>
      </c>
      <c r="G9" s="139">
        <v>0</v>
      </c>
      <c r="H9" s="50"/>
    </row>
    <row r="10" spans="1:9" ht="20.100000000000001" customHeight="1" x14ac:dyDescent="0.55000000000000004">
      <c r="A10" s="277" t="s">
        <v>149</v>
      </c>
      <c r="B10" s="277"/>
      <c r="C10" s="277"/>
      <c r="D10" s="277"/>
      <c r="E10" s="277"/>
      <c r="F10" s="172">
        <f>SUM(F4:F9)</f>
        <v>0</v>
      </c>
      <c r="G10" s="172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39">
        <v>0</v>
      </c>
      <c r="G11" s="139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39">
        <v>0</v>
      </c>
      <c r="G12" s="139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39">
        <v>0</v>
      </c>
      <c r="G13" s="139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39">
        <v>0</v>
      </c>
      <c r="G14" s="139">
        <v>0</v>
      </c>
      <c r="I14" s="52"/>
    </row>
    <row r="15" spans="1:9" ht="20.25" customHeight="1" x14ac:dyDescent="0.55000000000000004">
      <c r="A15" s="278" t="s">
        <v>154</v>
      </c>
      <c r="B15" s="279"/>
      <c r="C15" s="279"/>
      <c r="D15" s="279"/>
      <c r="E15" s="280"/>
      <c r="F15" s="173">
        <f>SUM(F11:F14)</f>
        <v>0</v>
      </c>
      <c r="G15" s="172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39">
        <v>0</v>
      </c>
      <c r="G16" s="139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39">
        <v>0</v>
      </c>
      <c r="G17" s="139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39">
        <v>0</v>
      </c>
      <c r="G18" s="139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59">
        <v>0</v>
      </c>
      <c r="G19" s="139">
        <v>0</v>
      </c>
    </row>
    <row r="20" spans="1:13" x14ac:dyDescent="0.55000000000000004">
      <c r="A20" s="270" t="s">
        <v>159</v>
      </c>
      <c r="B20" s="271"/>
      <c r="C20" s="271"/>
      <c r="D20" s="271"/>
      <c r="E20" s="272"/>
      <c r="F20" s="182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4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3" t="s">
        <v>32</v>
      </c>
      <c r="B22" s="273"/>
      <c r="C22" s="273"/>
      <c r="D22" s="273"/>
      <c r="E22" s="273"/>
      <c r="F22" s="171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4" t="s">
        <v>434</v>
      </c>
      <c r="B24" s="274"/>
      <c r="C24" s="274"/>
      <c r="D24" s="274"/>
      <c r="E24" s="274"/>
      <c r="F24" s="274"/>
      <c r="G24" s="274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0" t="s">
        <v>237</v>
      </c>
      <c r="B1" s="310"/>
      <c r="C1" s="310"/>
      <c r="D1" s="310"/>
      <c r="E1" s="310"/>
      <c r="F1" s="310"/>
      <c r="G1" s="310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5">
        <v>0</v>
      </c>
      <c r="G4" s="175">
        <v>0</v>
      </c>
      <c r="I4" s="48"/>
    </row>
    <row r="5" spans="1:9" x14ac:dyDescent="0.55000000000000004">
      <c r="A5" s="209" t="s">
        <v>84</v>
      </c>
      <c r="B5" s="210" t="s">
        <v>162</v>
      </c>
      <c r="C5" s="78">
        <v>3</v>
      </c>
      <c r="D5" s="210" t="s">
        <v>262</v>
      </c>
      <c r="E5" s="78" t="s">
        <v>249</v>
      </c>
      <c r="F5" s="211">
        <v>0</v>
      </c>
      <c r="G5" s="212">
        <v>0</v>
      </c>
      <c r="I5" s="48"/>
    </row>
    <row r="6" spans="1:9" x14ac:dyDescent="0.55000000000000004">
      <c r="A6" s="209"/>
      <c r="B6" s="210"/>
      <c r="C6" s="78">
        <v>13</v>
      </c>
      <c r="D6" s="210" t="s">
        <v>284</v>
      </c>
      <c r="E6" s="78" t="s">
        <v>18</v>
      </c>
      <c r="F6" s="211">
        <v>0</v>
      </c>
      <c r="G6" s="212">
        <v>0</v>
      </c>
      <c r="I6" s="48"/>
    </row>
    <row r="7" spans="1:9" x14ac:dyDescent="0.55000000000000004">
      <c r="A7" s="209"/>
      <c r="B7" s="210"/>
      <c r="C7" s="213">
        <v>4</v>
      </c>
      <c r="D7" s="214" t="s">
        <v>263</v>
      </c>
      <c r="E7" s="213" t="s">
        <v>264</v>
      </c>
      <c r="F7" s="215">
        <v>0</v>
      </c>
      <c r="G7" s="216">
        <v>0</v>
      </c>
      <c r="I7" s="48"/>
    </row>
    <row r="8" spans="1:9" s="135" customFormat="1" x14ac:dyDescent="0.55000000000000004">
      <c r="A8" s="217"/>
      <c r="B8" s="218"/>
      <c r="C8" s="213">
        <v>9</v>
      </c>
      <c r="D8" s="214" t="s">
        <v>285</v>
      </c>
      <c r="E8" s="213" t="s">
        <v>286</v>
      </c>
      <c r="F8" s="215">
        <v>0</v>
      </c>
      <c r="G8" s="216">
        <v>0</v>
      </c>
      <c r="I8" s="136"/>
    </row>
    <row r="9" spans="1:9" s="135" customFormat="1" x14ac:dyDescent="0.55000000000000004">
      <c r="A9" s="217"/>
      <c r="B9" s="218"/>
      <c r="C9" s="213">
        <v>2</v>
      </c>
      <c r="D9" s="214" t="s">
        <v>262</v>
      </c>
      <c r="E9" s="213" t="s">
        <v>249</v>
      </c>
      <c r="F9" s="215">
        <v>0</v>
      </c>
      <c r="G9" s="216">
        <v>0</v>
      </c>
      <c r="I9" s="136"/>
    </row>
    <row r="10" spans="1:9" s="135" customFormat="1" x14ac:dyDescent="0.55000000000000004">
      <c r="A10" s="217"/>
      <c r="B10" s="218"/>
      <c r="C10" s="213">
        <v>11</v>
      </c>
      <c r="D10" s="214" t="s">
        <v>284</v>
      </c>
      <c r="E10" s="213" t="s">
        <v>18</v>
      </c>
      <c r="F10" s="215">
        <v>0</v>
      </c>
      <c r="G10" s="216">
        <v>0</v>
      </c>
      <c r="I10" s="136"/>
    </row>
    <row r="11" spans="1:9" s="135" customFormat="1" x14ac:dyDescent="0.55000000000000004">
      <c r="A11" s="217"/>
      <c r="B11" s="218"/>
      <c r="C11" s="78">
        <v>5</v>
      </c>
      <c r="D11" s="210" t="s">
        <v>265</v>
      </c>
      <c r="E11" s="78" t="s">
        <v>266</v>
      </c>
      <c r="F11" s="211">
        <v>0</v>
      </c>
      <c r="G11" s="212">
        <v>0</v>
      </c>
      <c r="I11" s="136"/>
    </row>
    <row r="12" spans="1:9" x14ac:dyDescent="0.55000000000000004">
      <c r="A12" s="209"/>
      <c r="B12" s="210"/>
      <c r="C12" s="78">
        <v>5</v>
      </c>
      <c r="D12" s="210" t="s">
        <v>267</v>
      </c>
      <c r="E12" s="78" t="s">
        <v>268</v>
      </c>
      <c r="F12" s="211">
        <v>0</v>
      </c>
      <c r="G12" s="212">
        <v>0</v>
      </c>
      <c r="I12" s="48"/>
    </row>
    <row r="13" spans="1:9" x14ac:dyDescent="0.55000000000000004">
      <c r="A13" s="209"/>
      <c r="B13" s="210"/>
      <c r="C13" s="78">
        <v>10</v>
      </c>
      <c r="D13" s="210" t="s">
        <v>269</v>
      </c>
      <c r="E13" s="78" t="s">
        <v>268</v>
      </c>
      <c r="F13" s="211">
        <v>0</v>
      </c>
      <c r="G13" s="212">
        <v>0</v>
      </c>
      <c r="I13" s="48"/>
    </row>
    <row r="14" spans="1:9" x14ac:dyDescent="0.55000000000000004">
      <c r="A14" s="209"/>
      <c r="B14" s="210"/>
      <c r="C14" s="78">
        <v>2</v>
      </c>
      <c r="D14" s="210" t="s">
        <v>269</v>
      </c>
      <c r="E14" s="78" t="s">
        <v>268</v>
      </c>
      <c r="F14" s="211">
        <v>0</v>
      </c>
      <c r="G14" s="212">
        <v>0</v>
      </c>
      <c r="I14" s="48"/>
    </row>
    <row r="15" spans="1:9" x14ac:dyDescent="0.55000000000000004">
      <c r="A15" s="209"/>
      <c r="B15" s="210"/>
      <c r="C15" s="78">
        <v>1</v>
      </c>
      <c r="D15" s="210" t="s">
        <v>269</v>
      </c>
      <c r="E15" s="78" t="s">
        <v>268</v>
      </c>
      <c r="F15" s="211">
        <v>0</v>
      </c>
      <c r="G15" s="212">
        <v>0</v>
      </c>
      <c r="I15" s="48"/>
    </row>
    <row r="16" spans="1:9" x14ac:dyDescent="0.55000000000000004">
      <c r="A16" s="209"/>
      <c r="B16" s="210"/>
      <c r="C16" s="78">
        <v>6</v>
      </c>
      <c r="D16" s="210" t="s">
        <v>267</v>
      </c>
      <c r="E16" s="78" t="s">
        <v>268</v>
      </c>
      <c r="F16" s="211">
        <v>0</v>
      </c>
      <c r="G16" s="212">
        <v>0</v>
      </c>
      <c r="I16" s="48"/>
    </row>
    <row r="17" spans="1:13" x14ac:dyDescent="0.55000000000000004">
      <c r="A17" s="209"/>
      <c r="B17" s="210"/>
      <c r="C17" s="78">
        <v>6</v>
      </c>
      <c r="D17" s="210" t="s">
        <v>269</v>
      </c>
      <c r="E17" s="78" t="s">
        <v>268</v>
      </c>
      <c r="F17" s="211">
        <v>0</v>
      </c>
      <c r="G17" s="212">
        <v>0</v>
      </c>
      <c r="I17" s="48"/>
    </row>
    <row r="18" spans="1:13" x14ac:dyDescent="0.55000000000000004">
      <c r="A18" s="209"/>
      <c r="B18" s="210"/>
      <c r="C18" s="78">
        <v>2</v>
      </c>
      <c r="D18" s="210" t="s">
        <v>287</v>
      </c>
      <c r="E18" s="78" t="s">
        <v>288</v>
      </c>
      <c r="F18" s="211">
        <v>0</v>
      </c>
      <c r="G18" s="212">
        <v>0</v>
      </c>
      <c r="I18" s="48"/>
    </row>
    <row r="19" spans="1:13" x14ac:dyDescent="0.55000000000000004">
      <c r="A19" s="209"/>
      <c r="B19" s="210"/>
      <c r="C19" s="78">
        <v>13</v>
      </c>
      <c r="D19" s="210" t="s">
        <v>291</v>
      </c>
      <c r="E19" s="78" t="s">
        <v>264</v>
      </c>
      <c r="F19" s="211">
        <v>0</v>
      </c>
      <c r="G19" s="212">
        <v>0</v>
      </c>
      <c r="I19" s="48"/>
    </row>
    <row r="20" spans="1:13" x14ac:dyDescent="0.55000000000000004">
      <c r="A20" s="209"/>
      <c r="B20" s="210"/>
      <c r="C20" s="78">
        <v>9</v>
      </c>
      <c r="D20" s="219" t="s">
        <v>292</v>
      </c>
      <c r="E20" s="78" t="s">
        <v>18</v>
      </c>
      <c r="F20" s="211">
        <v>0</v>
      </c>
      <c r="G20" s="212">
        <v>0</v>
      </c>
      <c r="I20" s="48"/>
    </row>
    <row r="21" spans="1:13" x14ac:dyDescent="0.55000000000000004">
      <c r="A21" s="278" t="s">
        <v>255</v>
      </c>
      <c r="B21" s="279"/>
      <c r="C21" s="279"/>
      <c r="D21" s="279"/>
      <c r="E21" s="279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3">
        <v>0</v>
      </c>
      <c r="G22" s="223">
        <v>0</v>
      </c>
      <c r="I22" s="48"/>
    </row>
    <row r="23" spans="1:13" s="58" customFormat="1" x14ac:dyDescent="0.55000000000000004">
      <c r="A23" s="313" t="s">
        <v>331</v>
      </c>
      <c r="B23" s="314"/>
      <c r="C23" s="314"/>
      <c r="D23" s="314"/>
      <c r="E23" s="314"/>
      <c r="F23" s="124">
        <f>SUM(F22)</f>
        <v>0</v>
      </c>
      <c r="G23" s="124">
        <f>SUM(G22)</f>
        <v>0</v>
      </c>
      <c r="H23" s="224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5">
        <v>0</v>
      </c>
      <c r="G24" s="175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5">
        <v>0</v>
      </c>
      <c r="G25" s="175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5">
        <v>0</v>
      </c>
      <c r="G26" s="175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5">
        <v>0</v>
      </c>
      <c r="G27" s="175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5">
        <v>0</v>
      </c>
      <c r="G28" s="175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5">
        <v>0</v>
      </c>
      <c r="G29" s="175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5">
        <v>0</v>
      </c>
      <c r="G30" s="175">
        <v>0</v>
      </c>
      <c r="H30" s="50"/>
      <c r="I30" s="51"/>
    </row>
    <row r="31" spans="1:13" s="193" customFormat="1" x14ac:dyDescent="0.55000000000000004">
      <c r="A31" s="185" t="s">
        <v>175</v>
      </c>
      <c r="B31" s="186" t="s">
        <v>176</v>
      </c>
      <c r="C31" s="187">
        <v>4</v>
      </c>
      <c r="D31" s="187" t="s">
        <v>177</v>
      </c>
      <c r="E31" s="187" t="s">
        <v>178</v>
      </c>
      <c r="F31" s="188">
        <v>0</v>
      </c>
      <c r="G31" s="189">
        <v>0</v>
      </c>
      <c r="H31" s="190"/>
      <c r="I31" s="191"/>
      <c r="J31" s="192"/>
      <c r="M31" s="192"/>
    </row>
    <row r="32" spans="1:13" s="193" customFormat="1" x14ac:dyDescent="0.55000000000000004">
      <c r="A32" s="185"/>
      <c r="B32" s="186"/>
      <c r="C32" s="187">
        <v>3</v>
      </c>
      <c r="D32" s="187" t="s">
        <v>180</v>
      </c>
      <c r="E32" s="187" t="s">
        <v>181</v>
      </c>
      <c r="F32" s="188">
        <v>0</v>
      </c>
      <c r="G32" s="189">
        <v>0</v>
      </c>
      <c r="H32" s="190"/>
      <c r="I32" s="191"/>
      <c r="J32" s="192"/>
      <c r="M32" s="192"/>
    </row>
    <row r="33" spans="1:13" s="193" customFormat="1" x14ac:dyDescent="0.55000000000000004">
      <c r="A33" s="185"/>
      <c r="B33" s="186"/>
      <c r="C33" s="187">
        <v>4</v>
      </c>
      <c r="D33" s="187" t="s">
        <v>250</v>
      </c>
      <c r="E33" s="187" t="s">
        <v>251</v>
      </c>
      <c r="F33" s="188">
        <v>0</v>
      </c>
      <c r="G33" s="189">
        <v>0</v>
      </c>
      <c r="H33" s="190"/>
      <c r="I33" s="191"/>
      <c r="J33" s="192"/>
      <c r="M33" s="192"/>
    </row>
    <row r="34" spans="1:13" s="193" customFormat="1" x14ac:dyDescent="0.55000000000000004">
      <c r="A34" s="185"/>
      <c r="B34" s="186"/>
      <c r="C34" s="187">
        <v>5</v>
      </c>
      <c r="D34" s="187" t="s">
        <v>250</v>
      </c>
      <c r="E34" s="187" t="s">
        <v>251</v>
      </c>
      <c r="F34" s="188">
        <v>0</v>
      </c>
      <c r="G34" s="189">
        <v>0</v>
      </c>
      <c r="H34" s="190"/>
      <c r="I34" s="191"/>
      <c r="J34" s="192"/>
      <c r="M34" s="192"/>
    </row>
    <row r="35" spans="1:13" s="193" customFormat="1" x14ac:dyDescent="0.55000000000000004">
      <c r="A35" s="185"/>
      <c r="B35" s="186"/>
      <c r="C35" s="187">
        <v>6</v>
      </c>
      <c r="D35" s="187" t="s">
        <v>250</v>
      </c>
      <c r="E35" s="187" t="s">
        <v>251</v>
      </c>
      <c r="F35" s="188">
        <v>0</v>
      </c>
      <c r="G35" s="189">
        <v>0</v>
      </c>
      <c r="H35" s="190"/>
      <c r="I35" s="191"/>
      <c r="J35" s="192"/>
      <c r="M35" s="192"/>
    </row>
    <row r="36" spans="1:13" s="193" customFormat="1" x14ac:dyDescent="0.55000000000000004">
      <c r="A36" s="185"/>
      <c r="B36" s="186"/>
      <c r="C36" s="187">
        <v>2</v>
      </c>
      <c r="D36" s="187" t="s">
        <v>250</v>
      </c>
      <c r="E36" s="187" t="s">
        <v>251</v>
      </c>
      <c r="F36" s="188">
        <v>0</v>
      </c>
      <c r="G36" s="189">
        <v>0</v>
      </c>
      <c r="H36" s="190"/>
      <c r="I36" s="191"/>
      <c r="J36" s="192"/>
      <c r="M36" s="192"/>
    </row>
    <row r="37" spans="1:13" s="193" customFormat="1" x14ac:dyDescent="0.55000000000000004">
      <c r="A37" s="185"/>
      <c r="B37" s="186"/>
      <c r="C37" s="187">
        <v>10</v>
      </c>
      <c r="D37" s="187" t="s">
        <v>250</v>
      </c>
      <c r="E37" s="187" t="s">
        <v>251</v>
      </c>
      <c r="F37" s="188">
        <v>0</v>
      </c>
      <c r="G37" s="189">
        <v>0</v>
      </c>
      <c r="H37" s="190"/>
      <c r="I37" s="191"/>
      <c r="J37" s="192"/>
      <c r="M37" s="192"/>
    </row>
    <row r="38" spans="1:13" s="193" customFormat="1" x14ac:dyDescent="0.55000000000000004">
      <c r="A38" s="185"/>
      <c r="B38" s="186"/>
      <c r="C38" s="187">
        <v>4</v>
      </c>
      <c r="D38" s="187" t="s">
        <v>270</v>
      </c>
      <c r="E38" s="187" t="s">
        <v>252</v>
      </c>
      <c r="F38" s="188">
        <v>0</v>
      </c>
      <c r="G38" s="189">
        <v>0</v>
      </c>
      <c r="H38" s="190"/>
      <c r="I38" s="191"/>
      <c r="J38" s="192"/>
      <c r="M38" s="192"/>
    </row>
    <row r="39" spans="1:13" s="193" customFormat="1" x14ac:dyDescent="0.55000000000000004">
      <c r="A39" s="185"/>
      <c r="B39" s="186"/>
      <c r="C39" s="187">
        <v>2</v>
      </c>
      <c r="D39" s="187" t="s">
        <v>271</v>
      </c>
      <c r="E39" s="187" t="s">
        <v>276</v>
      </c>
      <c r="F39" s="188">
        <v>0</v>
      </c>
      <c r="G39" s="189">
        <v>0</v>
      </c>
      <c r="H39" s="190"/>
      <c r="I39" s="191"/>
      <c r="J39" s="192"/>
      <c r="M39" s="192"/>
    </row>
    <row r="40" spans="1:13" s="193" customFormat="1" x14ac:dyDescent="0.55000000000000004">
      <c r="A40" s="185"/>
      <c r="B40" s="186"/>
      <c r="C40" s="187">
        <v>1</v>
      </c>
      <c r="D40" s="187" t="s">
        <v>271</v>
      </c>
      <c r="E40" s="187" t="s">
        <v>276</v>
      </c>
      <c r="F40" s="188">
        <v>0</v>
      </c>
      <c r="G40" s="189">
        <v>0</v>
      </c>
      <c r="H40" s="190"/>
      <c r="I40" s="191"/>
      <c r="J40" s="192"/>
      <c r="M40" s="192"/>
    </row>
    <row r="41" spans="1:13" s="193" customFormat="1" x14ac:dyDescent="0.55000000000000004">
      <c r="A41" s="185"/>
      <c r="B41" s="186"/>
      <c r="C41" s="187">
        <v>2</v>
      </c>
      <c r="D41" s="187" t="s">
        <v>272</v>
      </c>
      <c r="E41" s="187" t="s">
        <v>18</v>
      </c>
      <c r="F41" s="188">
        <v>0</v>
      </c>
      <c r="G41" s="189">
        <v>0</v>
      </c>
      <c r="H41" s="190"/>
      <c r="I41" s="191"/>
      <c r="J41" s="192"/>
      <c r="M41" s="192"/>
    </row>
    <row r="42" spans="1:13" s="193" customFormat="1" x14ac:dyDescent="0.55000000000000004">
      <c r="A42" s="185"/>
      <c r="B42" s="186"/>
      <c r="C42" s="187">
        <v>11</v>
      </c>
      <c r="D42" s="187" t="s">
        <v>273</v>
      </c>
      <c r="E42" s="187" t="s">
        <v>277</v>
      </c>
      <c r="F42" s="188">
        <v>0</v>
      </c>
      <c r="G42" s="189">
        <v>0</v>
      </c>
      <c r="H42" s="190"/>
      <c r="I42" s="191"/>
      <c r="J42" s="192"/>
      <c r="M42" s="192"/>
    </row>
    <row r="43" spans="1:13" s="193" customFormat="1" x14ac:dyDescent="0.55000000000000004">
      <c r="A43" s="185"/>
      <c r="B43" s="186"/>
      <c r="C43" s="187">
        <v>3</v>
      </c>
      <c r="D43" s="187" t="s">
        <v>274</v>
      </c>
      <c r="E43" s="187" t="s">
        <v>178</v>
      </c>
      <c r="F43" s="188">
        <v>0</v>
      </c>
      <c r="G43" s="189">
        <v>0</v>
      </c>
      <c r="H43" s="190"/>
      <c r="I43" s="191"/>
      <c r="J43" s="192"/>
      <c r="M43" s="192"/>
    </row>
    <row r="44" spans="1:13" s="193" customFormat="1" x14ac:dyDescent="0.55000000000000004">
      <c r="A44" s="185"/>
      <c r="B44" s="186"/>
      <c r="C44" s="187">
        <v>3</v>
      </c>
      <c r="D44" s="187" t="s">
        <v>275</v>
      </c>
      <c r="E44" s="187" t="s">
        <v>278</v>
      </c>
      <c r="F44" s="188">
        <v>0</v>
      </c>
      <c r="G44" s="189">
        <v>0</v>
      </c>
      <c r="H44" s="190"/>
      <c r="I44" s="191"/>
      <c r="J44" s="192"/>
      <c r="M44" s="192"/>
    </row>
    <row r="45" spans="1:13" s="193" customFormat="1" x14ac:dyDescent="0.55000000000000004">
      <c r="A45" s="185"/>
      <c r="B45" s="186"/>
      <c r="C45" s="187">
        <v>2</v>
      </c>
      <c r="D45" s="187" t="s">
        <v>293</v>
      </c>
      <c r="E45" s="187" t="s">
        <v>294</v>
      </c>
      <c r="F45" s="188">
        <v>0</v>
      </c>
      <c r="G45" s="189">
        <v>0</v>
      </c>
      <c r="H45" s="190"/>
      <c r="I45" s="191"/>
      <c r="J45" s="192"/>
      <c r="M45" s="192"/>
    </row>
    <row r="46" spans="1:13" s="193" customFormat="1" x14ac:dyDescent="0.55000000000000004">
      <c r="A46" s="185"/>
      <c r="B46" s="186"/>
      <c r="C46" s="187">
        <v>7</v>
      </c>
      <c r="D46" s="187" t="s">
        <v>295</v>
      </c>
      <c r="E46" s="187" t="s">
        <v>18</v>
      </c>
      <c r="F46" s="188">
        <v>0</v>
      </c>
      <c r="G46" s="189">
        <v>0</v>
      </c>
      <c r="H46" s="190"/>
      <c r="I46" s="191"/>
      <c r="J46" s="192"/>
      <c r="M46" s="192"/>
    </row>
    <row r="47" spans="1:13" s="193" customFormat="1" x14ac:dyDescent="0.55000000000000004">
      <c r="A47" s="185"/>
      <c r="B47" s="186"/>
      <c r="C47" s="187">
        <v>4</v>
      </c>
      <c r="D47" s="187" t="s">
        <v>293</v>
      </c>
      <c r="E47" s="187" t="s">
        <v>294</v>
      </c>
      <c r="F47" s="188">
        <v>0</v>
      </c>
      <c r="G47" s="189">
        <v>0</v>
      </c>
      <c r="H47" s="190"/>
      <c r="I47" s="191"/>
      <c r="J47" s="192"/>
      <c r="M47" s="192"/>
    </row>
    <row r="48" spans="1:13" s="193" customFormat="1" x14ac:dyDescent="0.55000000000000004">
      <c r="A48" s="185"/>
      <c r="B48" s="186"/>
      <c r="C48" s="187">
        <v>4</v>
      </c>
      <c r="D48" s="187" t="s">
        <v>296</v>
      </c>
      <c r="E48" s="187" t="s">
        <v>294</v>
      </c>
      <c r="F48" s="188">
        <v>0</v>
      </c>
      <c r="G48" s="189">
        <v>0</v>
      </c>
      <c r="H48" s="190"/>
      <c r="I48" s="191"/>
      <c r="J48" s="192"/>
      <c r="M48" s="192"/>
    </row>
    <row r="49" spans="1:13" s="193" customFormat="1" x14ac:dyDescent="0.55000000000000004">
      <c r="A49" s="185"/>
      <c r="B49" s="186"/>
      <c r="C49" s="187">
        <v>7</v>
      </c>
      <c r="D49" s="187" t="s">
        <v>295</v>
      </c>
      <c r="E49" s="187" t="s">
        <v>18</v>
      </c>
      <c r="F49" s="188">
        <v>0</v>
      </c>
      <c r="G49" s="189">
        <v>0</v>
      </c>
      <c r="H49" s="190"/>
      <c r="I49" s="191"/>
      <c r="J49" s="192"/>
      <c r="M49" s="192"/>
    </row>
    <row r="50" spans="1:13" s="193" customFormat="1" x14ac:dyDescent="0.55000000000000004">
      <c r="A50" s="185"/>
      <c r="B50" s="186"/>
      <c r="C50" s="187">
        <v>1</v>
      </c>
      <c r="D50" s="187" t="s">
        <v>271</v>
      </c>
      <c r="E50" s="187" t="s">
        <v>276</v>
      </c>
      <c r="F50" s="188">
        <v>0</v>
      </c>
      <c r="G50" s="189">
        <v>0</v>
      </c>
      <c r="H50" s="190"/>
      <c r="I50" s="191"/>
      <c r="J50" s="192"/>
      <c r="M50" s="192"/>
    </row>
    <row r="51" spans="1:13" s="193" customFormat="1" x14ac:dyDescent="0.55000000000000004">
      <c r="A51" s="185"/>
      <c r="B51" s="186"/>
      <c r="C51" s="187">
        <v>7</v>
      </c>
      <c r="D51" s="187" t="s">
        <v>297</v>
      </c>
      <c r="E51" s="187" t="s">
        <v>181</v>
      </c>
      <c r="F51" s="188">
        <v>0</v>
      </c>
      <c r="G51" s="189">
        <v>0</v>
      </c>
      <c r="H51" s="190"/>
      <c r="I51" s="191"/>
      <c r="J51" s="192"/>
      <c r="M51" s="192"/>
    </row>
    <row r="52" spans="1:13" x14ac:dyDescent="0.55000000000000004">
      <c r="A52" s="311" t="s">
        <v>235</v>
      </c>
      <c r="B52" s="312"/>
      <c r="C52" s="312"/>
      <c r="D52" s="312"/>
      <c r="E52" s="312"/>
      <c r="F52" s="262">
        <f>SUM(F31:F51)</f>
        <v>0</v>
      </c>
      <c r="G52" s="263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0" t="s">
        <v>183</v>
      </c>
      <c r="C53" s="94">
        <v>22</v>
      </c>
      <c r="D53" s="94" t="s">
        <v>184</v>
      </c>
      <c r="E53" s="94" t="s">
        <v>185</v>
      </c>
      <c r="F53" s="221">
        <v>203</v>
      </c>
      <c r="G53" s="222">
        <v>22</v>
      </c>
      <c r="H53" s="190"/>
      <c r="I53" s="51"/>
      <c r="J53" s="52"/>
      <c r="M53" s="52"/>
    </row>
    <row r="54" spans="1:13" x14ac:dyDescent="0.55000000000000004">
      <c r="A54" s="92"/>
      <c r="B54" s="220"/>
      <c r="C54" s="94">
        <v>10</v>
      </c>
      <c r="D54" s="94" t="s">
        <v>234</v>
      </c>
      <c r="E54" s="94" t="s">
        <v>185</v>
      </c>
      <c r="F54" s="221">
        <v>152</v>
      </c>
      <c r="G54" s="222">
        <v>20</v>
      </c>
      <c r="H54" s="190"/>
      <c r="I54" s="51"/>
      <c r="J54" s="52"/>
      <c r="M54" s="52"/>
    </row>
    <row r="55" spans="1:13" x14ac:dyDescent="0.55000000000000004">
      <c r="A55" s="92"/>
      <c r="B55" s="220"/>
      <c r="C55" s="94">
        <v>8</v>
      </c>
      <c r="D55" s="94" t="s">
        <v>234</v>
      </c>
      <c r="E55" s="94" t="s">
        <v>185</v>
      </c>
      <c r="F55" s="221">
        <v>515</v>
      </c>
      <c r="G55" s="222">
        <v>50</v>
      </c>
      <c r="H55" s="190"/>
      <c r="I55" s="51"/>
      <c r="J55" s="52"/>
      <c r="M55" s="52"/>
    </row>
    <row r="56" spans="1:13" s="58" customFormat="1" x14ac:dyDescent="0.55000000000000004">
      <c r="A56" s="313" t="s">
        <v>236</v>
      </c>
      <c r="B56" s="314"/>
      <c r="C56" s="314"/>
      <c r="D56" s="314"/>
      <c r="E56" s="314"/>
      <c r="F56" s="124">
        <f>SUM(F53:F55)</f>
        <v>870</v>
      </c>
      <c r="G56" s="70">
        <f>SUM(G53:G55)</f>
        <v>92</v>
      </c>
      <c r="H56" s="190"/>
      <c r="I56" s="61"/>
      <c r="J56" s="60"/>
      <c r="M56" s="60"/>
    </row>
    <row r="57" spans="1:13" x14ac:dyDescent="0.55000000000000004">
      <c r="A57" s="245" t="s">
        <v>182</v>
      </c>
      <c r="B57" s="246" t="s">
        <v>187</v>
      </c>
      <c r="C57" s="247">
        <v>8</v>
      </c>
      <c r="D57" s="247" t="s">
        <v>386</v>
      </c>
      <c r="E57" s="247" t="s">
        <v>388</v>
      </c>
      <c r="F57" s="264">
        <v>0</v>
      </c>
      <c r="G57" s="248">
        <v>0</v>
      </c>
      <c r="H57" s="190"/>
      <c r="I57" s="51"/>
      <c r="J57" s="52"/>
      <c r="M57" s="52"/>
    </row>
    <row r="58" spans="1:13" x14ac:dyDescent="0.55000000000000004">
      <c r="A58" s="245"/>
      <c r="B58" s="246"/>
      <c r="C58" s="247">
        <v>14</v>
      </c>
      <c r="D58" s="247" t="s">
        <v>387</v>
      </c>
      <c r="E58" s="247" t="s">
        <v>388</v>
      </c>
      <c r="F58" s="264">
        <v>0</v>
      </c>
      <c r="G58" s="265">
        <v>0</v>
      </c>
      <c r="H58" s="190"/>
      <c r="I58" s="51"/>
      <c r="J58" s="52"/>
      <c r="M58" s="52"/>
    </row>
    <row r="59" spans="1:13" x14ac:dyDescent="0.55000000000000004">
      <c r="A59" s="245"/>
      <c r="B59" s="246"/>
      <c r="C59" s="247">
        <v>14</v>
      </c>
      <c r="D59" s="247" t="s">
        <v>289</v>
      </c>
      <c r="E59" s="247" t="s">
        <v>290</v>
      </c>
      <c r="F59" s="264">
        <v>0</v>
      </c>
      <c r="G59" s="265">
        <v>0</v>
      </c>
      <c r="H59" s="190"/>
      <c r="I59" s="51"/>
      <c r="J59" s="52"/>
      <c r="M59" s="52"/>
    </row>
    <row r="60" spans="1:13" x14ac:dyDescent="0.55000000000000004">
      <c r="A60" s="315" t="s">
        <v>253</v>
      </c>
      <c r="B60" s="316"/>
      <c r="C60" s="316"/>
      <c r="D60" s="316"/>
      <c r="E60" s="316"/>
      <c r="F60" s="266">
        <f>SUM(F57:F59)</f>
        <v>0</v>
      </c>
      <c r="G60" s="266">
        <f>SUM(G57:G59)</f>
        <v>0</v>
      </c>
      <c r="H60" s="190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5">
        <v>0</v>
      </c>
      <c r="G61" s="175">
        <v>0</v>
      </c>
      <c r="H61" s="190"/>
      <c r="I61" s="48"/>
      <c r="J61" s="52"/>
      <c r="M61" s="52"/>
    </row>
    <row r="62" spans="1:13" x14ac:dyDescent="0.55000000000000004">
      <c r="A62" s="242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7">
        <v>288</v>
      </c>
      <c r="G62" s="177">
        <v>31</v>
      </c>
      <c r="H62" s="190" t="s">
        <v>430</v>
      </c>
      <c r="I62" s="51"/>
      <c r="J62" s="52"/>
      <c r="M62" s="52"/>
    </row>
    <row r="63" spans="1:13" x14ac:dyDescent="0.55000000000000004">
      <c r="A63" s="242"/>
      <c r="B63" s="53"/>
      <c r="C63" s="54">
        <v>6</v>
      </c>
      <c r="D63" s="54" t="s">
        <v>390</v>
      </c>
      <c r="E63" s="54" t="s">
        <v>391</v>
      </c>
      <c r="F63" s="177">
        <v>90</v>
      </c>
      <c r="G63" s="177">
        <v>18</v>
      </c>
      <c r="H63" s="190" t="s">
        <v>430</v>
      </c>
      <c r="I63" s="51"/>
      <c r="J63" s="52"/>
      <c r="M63" s="52"/>
    </row>
    <row r="64" spans="1:13" x14ac:dyDescent="0.55000000000000004">
      <c r="A64" s="242"/>
      <c r="B64" s="53"/>
      <c r="C64" s="54"/>
      <c r="D64" s="54" t="s">
        <v>406</v>
      </c>
      <c r="E64" s="54" t="s">
        <v>391</v>
      </c>
      <c r="F64" s="257">
        <v>0</v>
      </c>
      <c r="G64" s="177">
        <v>0</v>
      </c>
      <c r="H64" s="190"/>
      <c r="I64" s="51"/>
      <c r="J64" s="52"/>
      <c r="M64" s="52"/>
    </row>
    <row r="65" spans="1:13" x14ac:dyDescent="0.55000000000000004">
      <c r="A65" s="317" t="s">
        <v>254</v>
      </c>
      <c r="B65" s="318"/>
      <c r="C65" s="318"/>
      <c r="D65" s="318"/>
      <c r="E65" s="318"/>
      <c r="F65" s="258">
        <f>SUM(F62:F64)</f>
        <v>378</v>
      </c>
      <c r="G65" s="258">
        <f>SUM(G62:G64)</f>
        <v>49</v>
      </c>
      <c r="H65" s="50"/>
      <c r="I65" s="51"/>
      <c r="J65" s="52"/>
      <c r="M65" s="52"/>
    </row>
    <row r="66" spans="1:13" x14ac:dyDescent="0.55000000000000004">
      <c r="A66" s="270" t="s">
        <v>191</v>
      </c>
      <c r="B66" s="271"/>
      <c r="C66" s="271"/>
      <c r="D66" s="271"/>
      <c r="E66" s="272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192</v>
      </c>
      <c r="B68" s="281"/>
      <c r="C68" s="281"/>
      <c r="D68" s="281"/>
      <c r="E68" s="281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307" t="s">
        <v>434</v>
      </c>
      <c r="B69" s="307"/>
      <c r="C69" s="307"/>
      <c r="D69" s="307"/>
      <c r="E69" s="307"/>
      <c r="F69" s="307"/>
      <c r="G69" s="307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9" t="s">
        <v>240</v>
      </c>
      <c r="B1" s="319"/>
      <c r="C1" s="319"/>
      <c r="D1" s="319"/>
      <c r="E1" s="319"/>
      <c r="F1" s="319"/>
      <c r="G1" s="319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27" t="s">
        <v>99</v>
      </c>
      <c r="B7" s="228" t="s">
        <v>196</v>
      </c>
      <c r="C7" s="229"/>
      <c r="D7" s="228"/>
      <c r="E7" s="229"/>
      <c r="F7" s="230">
        <f>SUM(F8:F15)</f>
        <v>318</v>
      </c>
      <c r="G7" s="230">
        <f>SUM(G8:G15)</f>
        <v>31</v>
      </c>
      <c r="I7" s="57"/>
    </row>
    <row r="8" spans="1:9" x14ac:dyDescent="0.55000000000000004">
      <c r="A8" s="231"/>
      <c r="B8" s="232"/>
      <c r="C8" s="233"/>
      <c r="D8" s="233" t="s">
        <v>319</v>
      </c>
      <c r="E8" s="233" t="s">
        <v>320</v>
      </c>
      <c r="F8" s="234">
        <v>0</v>
      </c>
      <c r="G8" s="234">
        <v>0</v>
      </c>
      <c r="I8" s="48"/>
    </row>
    <row r="9" spans="1:9" x14ac:dyDescent="0.55000000000000004">
      <c r="A9" s="231"/>
      <c r="B9" s="232"/>
      <c r="C9" s="233"/>
      <c r="D9" s="233" t="s">
        <v>360</v>
      </c>
      <c r="E9" s="233" t="s">
        <v>320</v>
      </c>
      <c r="F9" s="234">
        <v>8</v>
      </c>
      <c r="G9" s="234">
        <v>1</v>
      </c>
      <c r="I9" s="48"/>
    </row>
    <row r="10" spans="1:9" x14ac:dyDescent="0.55000000000000004">
      <c r="A10" s="231"/>
      <c r="B10" s="232"/>
      <c r="C10" s="233"/>
      <c r="D10" s="233" t="s">
        <v>361</v>
      </c>
      <c r="E10" s="233" t="s">
        <v>320</v>
      </c>
      <c r="F10" s="234">
        <v>56</v>
      </c>
      <c r="G10" s="234">
        <v>7</v>
      </c>
      <c r="I10" s="48"/>
    </row>
    <row r="11" spans="1:9" x14ac:dyDescent="0.55000000000000004">
      <c r="A11" s="231"/>
      <c r="B11" s="232"/>
      <c r="C11" s="233"/>
      <c r="D11" s="233" t="s">
        <v>362</v>
      </c>
      <c r="E11" s="233" t="s">
        <v>320</v>
      </c>
      <c r="F11" s="234">
        <v>26</v>
      </c>
      <c r="G11" s="234">
        <v>1</v>
      </c>
      <c r="I11" s="48"/>
    </row>
    <row r="12" spans="1:9" x14ac:dyDescent="0.55000000000000004">
      <c r="A12" s="231"/>
      <c r="B12" s="232"/>
      <c r="C12" s="233"/>
      <c r="D12" s="233" t="s">
        <v>363</v>
      </c>
      <c r="E12" s="233" t="s">
        <v>320</v>
      </c>
      <c r="F12" s="234">
        <v>19</v>
      </c>
      <c r="G12" s="234">
        <v>2</v>
      </c>
      <c r="I12" s="48"/>
    </row>
    <row r="13" spans="1:9" x14ac:dyDescent="0.55000000000000004">
      <c r="A13" s="231"/>
      <c r="B13" s="232"/>
      <c r="C13" s="233"/>
      <c r="D13" s="233" t="s">
        <v>364</v>
      </c>
      <c r="E13" s="233" t="s">
        <v>364</v>
      </c>
      <c r="F13" s="234">
        <v>30</v>
      </c>
      <c r="G13" s="234">
        <v>2</v>
      </c>
      <c r="I13" s="48"/>
    </row>
    <row r="14" spans="1:9" x14ac:dyDescent="0.55000000000000004">
      <c r="A14" s="231"/>
      <c r="B14" s="232"/>
      <c r="C14" s="233"/>
      <c r="D14" s="233" t="s">
        <v>368</v>
      </c>
      <c r="E14" s="233" t="s">
        <v>364</v>
      </c>
      <c r="F14" s="234">
        <v>27</v>
      </c>
      <c r="G14" s="234">
        <v>4</v>
      </c>
      <c r="I14" s="48"/>
    </row>
    <row r="15" spans="1:9" x14ac:dyDescent="0.55000000000000004">
      <c r="A15" s="231"/>
      <c r="B15" s="232"/>
      <c r="C15" s="233"/>
      <c r="D15" s="233" t="s">
        <v>365</v>
      </c>
      <c r="E15" s="233" t="s">
        <v>366</v>
      </c>
      <c r="F15" s="234">
        <v>152</v>
      </c>
      <c r="G15" s="234">
        <v>14</v>
      </c>
      <c r="I15" s="48"/>
    </row>
    <row r="16" spans="1:9" x14ac:dyDescent="0.55000000000000004">
      <c r="A16" s="194" t="s">
        <v>105</v>
      </c>
      <c r="B16" s="195" t="s">
        <v>197</v>
      </c>
      <c r="C16" s="196"/>
      <c r="D16" s="195"/>
      <c r="E16" s="196"/>
      <c r="F16" s="237">
        <f>SUM(F17:F33)</f>
        <v>2975.75</v>
      </c>
      <c r="G16" s="237">
        <f>SUM(G17:G33)</f>
        <v>211</v>
      </c>
      <c r="I16" s="48"/>
    </row>
    <row r="17" spans="1:9" x14ac:dyDescent="0.55000000000000004">
      <c r="A17" s="194"/>
      <c r="B17" s="195"/>
      <c r="C17" s="196"/>
      <c r="D17" s="239" t="s">
        <v>384</v>
      </c>
      <c r="E17" s="239" t="s">
        <v>18</v>
      </c>
      <c r="F17" s="156">
        <v>2</v>
      </c>
      <c r="G17" s="156">
        <v>1</v>
      </c>
      <c r="I17" s="48"/>
    </row>
    <row r="18" spans="1:9" x14ac:dyDescent="0.55000000000000004">
      <c r="A18" s="194"/>
      <c r="B18" s="195"/>
      <c r="C18" s="196"/>
      <c r="D18" s="239" t="s">
        <v>381</v>
      </c>
      <c r="E18" s="239" t="s">
        <v>18</v>
      </c>
      <c r="F18" s="156">
        <v>347</v>
      </c>
      <c r="G18" s="156">
        <v>27</v>
      </c>
      <c r="I18" s="48"/>
    </row>
    <row r="19" spans="1:9" x14ac:dyDescent="0.55000000000000004">
      <c r="A19" s="194"/>
      <c r="B19" s="195"/>
      <c r="C19" s="196"/>
      <c r="D19" s="239" t="s">
        <v>378</v>
      </c>
      <c r="E19" s="239" t="s">
        <v>18</v>
      </c>
      <c r="F19" s="156">
        <v>120</v>
      </c>
      <c r="G19" s="156">
        <v>5</v>
      </c>
      <c r="I19" s="48"/>
    </row>
    <row r="20" spans="1:9" x14ac:dyDescent="0.55000000000000004">
      <c r="A20" s="197"/>
      <c r="B20" s="149"/>
      <c r="C20" s="148"/>
      <c r="D20" s="149" t="s">
        <v>279</v>
      </c>
      <c r="E20" s="149" t="s">
        <v>279</v>
      </c>
      <c r="F20" s="156">
        <v>221</v>
      </c>
      <c r="G20" s="156">
        <v>17</v>
      </c>
      <c r="I20" s="48"/>
    </row>
    <row r="21" spans="1:9" x14ac:dyDescent="0.55000000000000004">
      <c r="A21" s="197"/>
      <c r="B21" s="149"/>
      <c r="C21" s="148"/>
      <c r="D21" s="149" t="s">
        <v>280</v>
      </c>
      <c r="E21" s="149" t="s">
        <v>279</v>
      </c>
      <c r="F21" s="156">
        <v>0</v>
      </c>
      <c r="G21" s="156">
        <v>0</v>
      </c>
      <c r="I21" s="48"/>
    </row>
    <row r="22" spans="1:9" x14ac:dyDescent="0.55000000000000004">
      <c r="A22" s="197"/>
      <c r="B22" s="149"/>
      <c r="C22" s="148"/>
      <c r="D22" s="149" t="s">
        <v>419</v>
      </c>
      <c r="E22" s="149" t="s">
        <v>298</v>
      </c>
      <c r="F22" s="156">
        <v>68</v>
      </c>
      <c r="G22" s="156">
        <v>5</v>
      </c>
      <c r="I22" s="48"/>
    </row>
    <row r="23" spans="1:9" x14ac:dyDescent="0.55000000000000004">
      <c r="A23" s="197"/>
      <c r="B23" s="149"/>
      <c r="C23" s="148"/>
      <c r="D23" s="149" t="s">
        <v>369</v>
      </c>
      <c r="E23" s="149" t="s">
        <v>298</v>
      </c>
      <c r="F23" s="156">
        <v>296</v>
      </c>
      <c r="G23" s="156">
        <v>24</v>
      </c>
      <c r="I23" s="48"/>
    </row>
    <row r="24" spans="1:9" x14ac:dyDescent="0.55000000000000004">
      <c r="A24" s="197"/>
      <c r="B24" s="149"/>
      <c r="C24" s="148"/>
      <c r="D24" s="149" t="s">
        <v>370</v>
      </c>
      <c r="E24" s="149" t="s">
        <v>298</v>
      </c>
      <c r="F24" s="236">
        <v>598.75</v>
      </c>
      <c r="G24" s="156">
        <v>46</v>
      </c>
      <c r="I24" s="48"/>
    </row>
    <row r="25" spans="1:9" x14ac:dyDescent="0.55000000000000004">
      <c r="A25" s="197"/>
      <c r="B25" s="149"/>
      <c r="C25" s="148"/>
      <c r="D25" s="149" t="s">
        <v>298</v>
      </c>
      <c r="E25" s="149" t="s">
        <v>298</v>
      </c>
      <c r="F25" s="156">
        <v>0</v>
      </c>
      <c r="G25" s="156">
        <v>0</v>
      </c>
      <c r="I25" s="48"/>
    </row>
    <row r="26" spans="1:9" x14ac:dyDescent="0.55000000000000004">
      <c r="A26" s="197"/>
      <c r="B26" s="149"/>
      <c r="C26" s="148"/>
      <c r="D26" s="149" t="s">
        <v>377</v>
      </c>
      <c r="E26" s="149" t="s">
        <v>321</v>
      </c>
      <c r="F26" s="156">
        <v>186</v>
      </c>
      <c r="G26" s="156">
        <v>10</v>
      </c>
      <c r="I26" s="48"/>
    </row>
    <row r="27" spans="1:9" x14ac:dyDescent="0.55000000000000004">
      <c r="A27" s="197"/>
      <c r="B27" s="149"/>
      <c r="C27" s="148"/>
      <c r="D27" s="149" t="s">
        <v>371</v>
      </c>
      <c r="E27" s="149" t="s">
        <v>321</v>
      </c>
      <c r="F27" s="156">
        <v>194</v>
      </c>
      <c r="G27" s="156">
        <v>16</v>
      </c>
      <c r="I27" s="48"/>
    </row>
    <row r="28" spans="1:9" x14ac:dyDescent="0.55000000000000004">
      <c r="A28" s="197"/>
      <c r="B28" s="149"/>
      <c r="C28" s="148"/>
      <c r="D28" s="149" t="s">
        <v>382</v>
      </c>
      <c r="E28" s="149" t="s">
        <v>321</v>
      </c>
      <c r="F28" s="156">
        <v>185</v>
      </c>
      <c r="G28" s="156">
        <v>13</v>
      </c>
      <c r="I28" s="48"/>
    </row>
    <row r="29" spans="1:9" ht="24" customHeight="1" x14ac:dyDescent="0.55000000000000004">
      <c r="A29" s="197"/>
      <c r="B29" s="149"/>
      <c r="C29" s="148"/>
      <c r="D29" s="149" t="s">
        <v>372</v>
      </c>
      <c r="E29" s="149" t="s">
        <v>321</v>
      </c>
      <c r="F29" s="156">
        <v>128</v>
      </c>
      <c r="G29" s="156">
        <v>8</v>
      </c>
      <c r="I29" s="48"/>
    </row>
    <row r="30" spans="1:9" ht="24" customHeight="1" x14ac:dyDescent="0.55000000000000004">
      <c r="A30" s="197"/>
      <c r="B30" s="149"/>
      <c r="C30" s="148"/>
      <c r="D30" s="149" t="s">
        <v>421</v>
      </c>
      <c r="E30" s="149" t="s">
        <v>420</v>
      </c>
      <c r="F30" s="156">
        <v>122</v>
      </c>
      <c r="G30" s="156">
        <v>9</v>
      </c>
      <c r="I30" s="48"/>
    </row>
    <row r="31" spans="1:9" ht="24" customHeight="1" x14ac:dyDescent="0.55000000000000004">
      <c r="A31" s="197"/>
      <c r="B31" s="149"/>
      <c r="C31" s="148"/>
      <c r="D31" s="149" t="s">
        <v>422</v>
      </c>
      <c r="E31" s="149" t="s">
        <v>420</v>
      </c>
      <c r="F31" s="156">
        <v>134</v>
      </c>
      <c r="G31" s="156">
        <v>7</v>
      </c>
      <c r="I31" s="48"/>
    </row>
    <row r="32" spans="1:9" ht="24" customHeight="1" x14ac:dyDescent="0.55000000000000004">
      <c r="A32" s="197"/>
      <c r="B32" s="149"/>
      <c r="C32" s="148"/>
      <c r="D32" s="149" t="s">
        <v>423</v>
      </c>
      <c r="E32" s="149" t="s">
        <v>424</v>
      </c>
      <c r="F32" s="156">
        <v>20</v>
      </c>
      <c r="G32" s="156">
        <v>2</v>
      </c>
      <c r="I32" s="48"/>
    </row>
    <row r="33" spans="1:9" x14ac:dyDescent="0.55000000000000004">
      <c r="A33" s="197"/>
      <c r="B33" s="149"/>
      <c r="C33" s="148"/>
      <c r="D33" s="149" t="s">
        <v>383</v>
      </c>
      <c r="E33" s="149" t="s">
        <v>385</v>
      </c>
      <c r="F33" s="156">
        <v>354</v>
      </c>
      <c r="G33" s="156">
        <v>21</v>
      </c>
      <c r="I33" s="48"/>
    </row>
    <row r="34" spans="1:9" x14ac:dyDescent="0.55000000000000004">
      <c r="A34" s="115" t="s">
        <v>113</v>
      </c>
      <c r="B34" s="126" t="s">
        <v>198</v>
      </c>
      <c r="C34" s="71"/>
      <c r="D34" s="126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6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198" t="s">
        <v>171</v>
      </c>
      <c r="B40" s="199" t="s">
        <v>201</v>
      </c>
      <c r="C40" s="200"/>
      <c r="D40" s="199"/>
      <c r="E40" s="200"/>
      <c r="F40" s="201">
        <f>SUM(F41:F44)</f>
        <v>30</v>
      </c>
      <c r="G40" s="201">
        <f>SUM(G41:G44)</f>
        <v>1</v>
      </c>
      <c r="I40" s="57"/>
    </row>
    <row r="41" spans="1:9" x14ac:dyDescent="0.55000000000000004">
      <c r="A41" s="202"/>
      <c r="B41" s="203"/>
      <c r="C41" s="204"/>
      <c r="D41" s="203" t="s">
        <v>322</v>
      </c>
      <c r="E41" s="204" t="s">
        <v>281</v>
      </c>
      <c r="F41" s="205">
        <v>0</v>
      </c>
      <c r="G41" s="206">
        <v>0</v>
      </c>
      <c r="I41" s="48"/>
    </row>
    <row r="42" spans="1:9" x14ac:dyDescent="0.55000000000000004">
      <c r="A42" s="202"/>
      <c r="B42" s="203"/>
      <c r="C42" s="204"/>
      <c r="D42" s="203" t="s">
        <v>323</v>
      </c>
      <c r="E42" s="204" t="s">
        <v>281</v>
      </c>
      <c r="F42" s="205">
        <v>0</v>
      </c>
      <c r="G42" s="206">
        <v>0</v>
      </c>
      <c r="I42" s="48"/>
    </row>
    <row r="43" spans="1:9" x14ac:dyDescent="0.55000000000000004">
      <c r="A43" s="202"/>
      <c r="B43" s="203"/>
      <c r="C43" s="204"/>
      <c r="D43" s="203" t="s">
        <v>299</v>
      </c>
      <c r="E43" s="204" t="s">
        <v>300</v>
      </c>
      <c r="F43" s="205">
        <v>0</v>
      </c>
      <c r="G43" s="206">
        <v>0</v>
      </c>
      <c r="I43" s="48"/>
    </row>
    <row r="44" spans="1:9" x14ac:dyDescent="0.55000000000000004">
      <c r="A44" s="202"/>
      <c r="B44" s="203"/>
      <c r="C44" s="204"/>
      <c r="D44" s="203" t="s">
        <v>397</v>
      </c>
      <c r="E44" s="204" t="s">
        <v>302</v>
      </c>
      <c r="F44" s="205">
        <v>30</v>
      </c>
      <c r="G44" s="206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70" t="s">
        <v>203</v>
      </c>
      <c r="B49" s="271"/>
      <c r="C49" s="271"/>
      <c r="D49" s="271"/>
      <c r="E49" s="272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81" t="s">
        <v>32</v>
      </c>
      <c r="B51" s="281"/>
      <c r="C51" s="281"/>
      <c r="D51" s="281"/>
      <c r="E51" s="281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7" t="s">
        <v>431</v>
      </c>
      <c r="B53" s="307"/>
      <c r="C53" s="307"/>
      <c r="D53" s="307"/>
      <c r="E53" s="307"/>
      <c r="F53" s="307"/>
      <c r="G53" s="307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10" t="s">
        <v>311</v>
      </c>
      <c r="B1" s="310"/>
      <c r="C1" s="310"/>
      <c r="D1" s="310"/>
      <c r="E1" s="310"/>
      <c r="F1" s="310"/>
      <c r="G1" s="310"/>
    </row>
    <row r="2" spans="1:13 16384:16384" ht="6" customHeight="1" x14ac:dyDescent="0.55000000000000004">
      <c r="A2" s="309"/>
      <c r="B2" s="309"/>
      <c r="C2" s="309"/>
      <c r="D2" s="309"/>
      <c r="E2" s="309"/>
      <c r="F2" s="309"/>
      <c r="G2" s="309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5" t="s">
        <v>105</v>
      </c>
      <c r="B8" s="252" t="s">
        <v>208</v>
      </c>
      <c r="C8" s="253"/>
      <c r="D8" s="253"/>
      <c r="E8" s="253"/>
      <c r="F8" s="254">
        <f>SUM(F9:F11)</f>
        <v>0</v>
      </c>
      <c r="G8" s="255">
        <f>SUM(G9:G11)</f>
        <v>0</v>
      </c>
      <c r="H8" s="50"/>
      <c r="I8" s="52"/>
      <c r="XFD8" s="256">
        <f>SUM(F8:XFC8)</f>
        <v>0</v>
      </c>
    </row>
    <row r="9" spans="1:13 16384:16384" ht="19.5" customHeight="1" x14ac:dyDescent="0.55000000000000004">
      <c r="A9" s="245"/>
      <c r="B9" s="246"/>
      <c r="C9" s="247"/>
      <c r="D9" s="247" t="s">
        <v>403</v>
      </c>
      <c r="E9" s="249" t="s">
        <v>400</v>
      </c>
      <c r="F9" s="250">
        <v>0</v>
      </c>
      <c r="G9" s="248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5"/>
      <c r="B10" s="246"/>
      <c r="C10" s="247"/>
      <c r="D10" s="247" t="s">
        <v>404</v>
      </c>
      <c r="E10" s="251" t="s">
        <v>399</v>
      </c>
      <c r="F10" s="250">
        <v>0</v>
      </c>
      <c r="G10" s="248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5"/>
      <c r="B11" s="246"/>
      <c r="C11" s="247"/>
      <c r="D11" s="247" t="s">
        <v>405</v>
      </c>
      <c r="E11" s="251" t="s">
        <v>399</v>
      </c>
      <c r="F11" s="250">
        <v>0</v>
      </c>
      <c r="G11" s="248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70" t="s">
        <v>211</v>
      </c>
      <c r="B14" s="271"/>
      <c r="C14" s="271"/>
      <c r="D14" s="271"/>
      <c r="E14" s="272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1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3" t="s">
        <v>32</v>
      </c>
      <c r="B16" s="273"/>
      <c r="C16" s="273"/>
      <c r="D16" s="273"/>
      <c r="E16" s="273"/>
      <c r="F16" s="171">
        <f>G14</f>
        <v>0</v>
      </c>
      <c r="G16" s="58" t="s">
        <v>33</v>
      </c>
      <c r="I16" s="60"/>
    </row>
    <row r="17" spans="1:13" s="64" customFormat="1" ht="32.25" customHeight="1" x14ac:dyDescent="0.2">
      <c r="A17" s="274" t="s">
        <v>431</v>
      </c>
      <c r="B17" s="274"/>
      <c r="C17" s="274"/>
      <c r="D17" s="274"/>
      <c r="E17" s="274"/>
      <c r="F17" s="274"/>
      <c r="G17" s="274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9" t="s">
        <v>402</v>
      </c>
      <c r="B1" s="269"/>
      <c r="C1" s="269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7" t="s">
        <v>435</v>
      </c>
      <c r="C3" s="268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37871</v>
      </c>
      <c r="C6" s="13">
        <f>SUM('3. กยท.ข.ตล. '!G41)</f>
        <v>3696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3">
        <f>SUM('3. กยท.ข.ตล. '!F30)</f>
        <v>5491</v>
      </c>
      <c r="C8" s="16">
        <f>SUM('3. กยท.ข.ตล. '!G30)</f>
        <v>937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0" customFormat="1" ht="24.95" customHeight="1" x14ac:dyDescent="0.55000000000000004">
      <c r="A24" s="127" t="s">
        <v>258</v>
      </c>
      <c r="B24" s="133">
        <f>SUM('5. กยท.ข.น.'!F21)</f>
        <v>0</v>
      </c>
      <c r="C24" s="128">
        <f>SUM('5. กยท.ข.น.'!G21)</f>
        <v>0</v>
      </c>
      <c r="D24" s="129"/>
      <c r="F24" s="131"/>
      <c r="H24" s="131"/>
      <c r="I24" s="131"/>
      <c r="J24" s="131"/>
      <c r="L24" s="132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0" customFormat="1" ht="24.95" customHeight="1" x14ac:dyDescent="0.55000000000000004">
      <c r="A26" s="127" t="s">
        <v>260</v>
      </c>
      <c r="B26" s="133">
        <f>SUM('6. กยท.ข.อนบ.'!F35)</f>
        <v>496</v>
      </c>
      <c r="C26" s="128">
        <f>SUM('6. กยท.ข.อนบ.'!G35)</f>
        <v>38</v>
      </c>
      <c r="D26" s="129"/>
      <c r="F26" s="131"/>
      <c r="H26" s="131"/>
      <c r="I26" s="131"/>
      <c r="J26" s="131"/>
      <c r="L26" s="132"/>
    </row>
    <row r="27" spans="1:12" ht="24.95" customHeight="1" x14ac:dyDescent="0.55000000000000004">
      <c r="A27" s="9" t="s">
        <v>261</v>
      </c>
      <c r="B27" s="134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0" customFormat="1" ht="24.95" customHeight="1" x14ac:dyDescent="0.55000000000000004">
      <c r="A28" s="127" t="s">
        <v>282</v>
      </c>
      <c r="B28" s="133">
        <f>SUM('6. กยท.ข.อนบ.'!F16)</f>
        <v>2975.75</v>
      </c>
      <c r="C28" s="128">
        <f>SUM('6. กยท.ข.อนบ.'!G16)</f>
        <v>211</v>
      </c>
      <c r="D28" s="129"/>
      <c r="F28" s="131"/>
      <c r="H28" s="131"/>
      <c r="I28" s="131"/>
      <c r="J28" s="131"/>
      <c r="L28" s="132"/>
    </row>
    <row r="29" spans="1:12" ht="24.95" customHeight="1" x14ac:dyDescent="0.55000000000000004">
      <c r="A29" s="9" t="s">
        <v>283</v>
      </c>
      <c r="B29" s="134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7" t="s">
        <v>312</v>
      </c>
      <c r="B30" s="133">
        <f>SUM('4. กยท.ข.กอ.'!F16)</f>
        <v>0</v>
      </c>
      <c r="C30" s="128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4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7" t="s">
        <v>324</v>
      </c>
      <c r="B32" s="133">
        <f>SUM('6. กยท.ข.อนบ.'!F7)</f>
        <v>318</v>
      </c>
      <c r="C32" s="128">
        <f>SUM('6. กยท.ข.อนบ.'!G7)</f>
        <v>31</v>
      </c>
    </row>
    <row r="33" spans="1:9" ht="24" x14ac:dyDescent="0.55000000000000004">
      <c r="A33" s="9" t="s">
        <v>332</v>
      </c>
      <c r="B33" s="134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4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4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1" t="s">
        <v>30</v>
      </c>
      <c r="B36" s="109"/>
      <c r="C36" s="99">
        <f>SUM(B5:B35)</f>
        <v>978458.51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91912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07">
        <f>SUM('1. กยท.ข.ตบ.'!F45+'2. กยท.ข.ตก. '!F120+'3. กยท.ข.ตล. '!F65+'4. กยท.ข.กอ.'!F20+'5. กยท.ข.น.'!F66+'6. กยท.ข.อนบ.'!F49+'7. กยท.ข.อนล.'!F14)</f>
        <v>978458.51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26 พฤษภาคม 69</vt:lpstr>
      <vt:lpstr>'3. กยท.ข.ตล. '!Print_Area</vt:lpstr>
      <vt:lpstr>'รายจังหวัด 26 พฤษภาคม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2026-05-28T07:37:54Z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