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1 ม.ค.69\"/>
    </mc:Choice>
  </mc:AlternateContent>
  <xr:revisionPtr revIDLastSave="0" documentId="13_ncr:1_{7AD1AAE6-E6E0-4B07-953B-6796DD3E1C6D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7 ม.ค.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27 ม.ค.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H113" i="53" l="1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B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<sst xmlns="http://schemas.openxmlformats.org/spreadsheetml/2006/main" count="748" uniqueCount="437">
  <si>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</si>
  <si>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</si>
  <si>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</si>
  <si>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</si>
  <si>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</si>
  <si>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</si>
  <si>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</si>
  <si>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</si>
  <si>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</si>
  <si>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</si>
  <si>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</si>
  <si>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</si>
  <si>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</si>
  <si>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</si>
  <si>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</si>
  <si>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</si>
  <si>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</si>
  <si>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</si>
  <si>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</si>
  <si>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</si>
  <si>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</si>
  <si>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</si>
  <si>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</si>
  <si>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</si>
  <si>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</si>
  <si>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</si>
  <si>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</si>
  <si>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</si>
  <si>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</si>
  <si>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</si>
  <si>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</si>
  <si>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</si>
  <si>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</si>
  <si>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</si>
  <si>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</si>
  <si>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</si>
  <si>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</si>
  <si>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</si>
  <si>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</si>
  <si>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</si>
  <si>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</si>
  <si>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</si>
  <si>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</si>
  <si>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</si>
  <si>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</si>
  <si>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</si>
  <si>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</si>
  <si>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</si>
  <si>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</si>
  <si>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</si>
  <si>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</si>
  <si>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</si>
  <si>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</si>
  <si>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</si>
  <si>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</si>
  <si>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</si>
  <si>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</si>
  <si>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</si>
  <si>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</si>
  <si>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</si>
  <si>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</si>
  <si>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</si>
  <si>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</si>
  <si>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</si>
  <si>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</si>
  <si>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</si>
  <si>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</si>
  <si>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</si>
  <si>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</si>
  <si>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</si>
  <si>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</si>
  <si>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</si>
  <si>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</si>
  <si>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</si>
  <si>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</si>
  <si>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</si>
  <si>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</si>
  <si>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</si>
  <si>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</si>
  <si>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</si>
  <si>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</si>
  <si>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</si>
  <si>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</si>
  <si>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</si>
  <si>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</si>
  <si>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</si>
  <si>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</si>
  <si>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</si>
  <si>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</si>
  <si>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</si>
  <si>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</si>
  <si>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</si>
  <si>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</si>
  <si>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</si>
  <si>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</si>
  <si>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</si>
  <si>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</si>
  <si>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</si>
  <si>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</si>
  <si>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</si>
  <si>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</si>
  <si>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</si>
  <si>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</si>
  <si>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</si>
  <si>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</si>
  <si>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</si>
  <si>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</si>
  <si>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</si>
  <si>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</si>
  <si>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</si>
  <si>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</si>
  <si>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</si>
  <si>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</si>
  <si>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</si>
  <si>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</si>
  <si>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</si>
  <si>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</si>
  <si>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</si>
  <si>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</si>
  <si>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</si>
  <si>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</si>
  <si>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</si>
  <si>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</si>
  <si>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</si>
  <si>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</si>
  <si>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</si>
  <si>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</si>
  <si>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</si>
  <si>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</si>
  <si>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</si>
  <si>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</si>
  <si>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</si>
  <si>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</si>
  <si>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</si>
  <si>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</si>
  <si>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</si>
  <si>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</si>
  <si>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</si>
  <si>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</si>
  <si>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</si>
  <si>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</si>
  <si>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</si>
  <si>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</si>
  <si>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</si>
  <si>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</si>
  <si>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</si>
  <si>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</si>
  <si>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</si>
  <si>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</si>
  <si>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</si>
  <si>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</si>
  <si>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</si>
  <si>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</si>
  <si>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</si>
  <si>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</si>
  <si>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</si>
  <si>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</si>
  <si>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</si>
  <si>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</si>
  <si>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</si>
  <si>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</si>
  <si>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</si>
  <si>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</si>
  <si>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</si>
  <si>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</si>
  <si>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</si>
  <si>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</si>
  <si>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</si>
  <si>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</si>
  <si>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</si>
  <si>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</si>
  <si>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</si>
  <si>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</si>
  <si>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</si>
  <si>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</si>
  <si>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</si>
  <si>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</si>
  <si>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</si>
  <si>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</si>
  <si>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</si>
  <si>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</si>
  <si>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</si>
  <si>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</si>
  <si>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</si>
  <si>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</si>
  <si>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</si>
  <si>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</si>
  <si>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</si>
  <si>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</si>
  <si>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</si>
  <si>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</si>
  <si>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</si>
  <si>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</si>
  <si>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</si>
  <si>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</si>
  <si>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</si>
  <si>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</si>
  <si>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</si>
  <si>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</si>
  <si>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</si>
  <si>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</si>
  <si>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</si>
  <si>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</si>
  <si>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</si>
  <si>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</si>
  <si>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</si>
  <si>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</si>
  <si>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</si>
  <si>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</si>
  <si>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</si>
  <si>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</si>
  <si>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</si>
  <si>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</si>
  <si>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</si>
  <si>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</si>
  <si>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</si>
  <si>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</si>
  <si>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</si>
  <si>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</si>
  <si>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</si>
  <si>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</si>
  <si>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</si>
  <si>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</si>
  <si>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</si>
  <si>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</si>
  <si>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</si>
  <si>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</si>
  <si>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</si>
  <si>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</si>
  <si>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</si>
  <si>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</si>
  <si>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</si>
  <si>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</si>
  <si>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</si>
  <si>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</si>
  <si>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</si>
  <si>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</si>
  <si>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</si>
  <si>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</si>
  <si>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</si>
  <si>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</si>
  <si>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</si>
  <si>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</si>
  <si>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</si>
  <si>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</si>
  <si>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</si>
  <si>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</si>
  <si>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</si>
  <si>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</si>
  <si>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</si>
  <si>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</si>
  <si>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</si>
  <si>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</si>
  <si>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</si>
  <si>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</si>
  <si>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</si>
  <si>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</si>
  <si>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</si>
  <si>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</si>
  <si>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</si>
  <si>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</si>
  <si>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</si>
  <si>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</si>
  <si>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</si>
  <si>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</si>
  <si>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</si>
  <si>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</si>
  <si>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</si>
  <si>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</si>
  <si>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</si>
  <si>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</si>
  <si>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</si>
  <si>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</si>
  <si>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</si>
  <si>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</si>
  <si>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</si>
  <si>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</si>
  <si>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</si>
  <si>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</si>
  <si>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</si>
  <si>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</si>
  <si>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</si>
  <si>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</si>
  <si>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</si>
  <si>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</si>
  <si>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</si>
  <si>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</si>
  <si>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</si>
  <si>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</si>
  <si>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</si>
  <si>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</si>
  <si>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</si>
  <si>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</si>
  <si>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</si>
  <si>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</si>
  <si>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</si>
  <si>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</si>
  <si>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</si>
  <si>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</si>
  <si>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</si>
  <si>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</si>
  <si>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</si>
  <si>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</si>
  <si>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</si>
  <si>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</si>
  <si>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</si>
  <si>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</si>
  <si>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</si>
  <si>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</si>
  <si>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</si>
  <si>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</si>
  <si>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</si>
  <si>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</si>
  <si>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</si>
  <si>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</si>
  <si>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</si>
  <si>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</si>
  <si>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</si>
  <si>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</si>
  <si>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</si>
  <si>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</si>
  <si>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</si>
  <si>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</si>
  <si>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</si>
  <si>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</si>
  <si>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</si>
  <si>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</si>
  <si>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</si>
  <si>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</si>
  <si>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</si>
  <si>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</si>
  <si>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</si>
  <si>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</si>
  <si>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</si>
  <si>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</si>
  <si>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</si>
  <si>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</si>
  <si>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</si>
  <si>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</si>
  <si>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</si>
  <si>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</si>
  <si>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</si>
  <si>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</si>
  <si>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</si>
  <si>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</si>
  <si>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</si>
  <si>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</si>
  <si>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</si>
  <si>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</si>
  <si>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</si>
  <si>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</si>
  <si>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</si>
  <si>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</si>
  <si>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</si>
  <si>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</si>
  <si>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</si>
  <si>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</si>
  <si>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</si>
  <si>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</si>
  <si>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</si>
  <si>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</si>
  <si>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</si>
  <si>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</si>
  <si>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</si>
  <si>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</si>
  <si>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</si>
  <si>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</si>
  <si>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</si>
  <si>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</si>
  <si>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</si>
  <si>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</si>
  <si>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</si>
  <si>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</si>
  <si>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</si>
  <si>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</si>
  <si>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</si>
  <si>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</si>
  <si>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</si>
  <si>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</si>
  <si>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</si>
  <si>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</si>
  <si>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</si>
  <si>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</si>
  <si>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</si>
  <si>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</si>
  <si>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</si>
  <si>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</si>
  <si>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</si>
  <si>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</si>
  <si>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</si>
  <si>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</si>
  <si>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</si>
  <si>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</si>
  <si>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</si>
  <si>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</si>
  <si>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</si>
  <si>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ใบยางแสดงอาการของโรคและสถานการณ์ไม่รุนแรง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</si>
  <si>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</si>
  <si>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</si>
  <si>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</si>
  <si>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</si>
  <si>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</si>
  <si>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</si>
  <si>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</si>
  <si>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</si>
  <si>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</si>
  <si>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</si>
  <si>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</si>
  <si>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</si>
  <si>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</si>
  <si>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</si>
  <si>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</si>
  <si>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</si>
  <si>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</si>
  <si>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</si>
  <si>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</si>
  <si>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</si>
  <si>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</si>
  <si>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</si>
  <si>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</si>
  <si>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</si>
  <si>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</si>
  <si>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</si>
  <si>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</si>
  <si>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</si>
  <si>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</si>
  <si>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</si>
  <si>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</si>
  <si>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</si>
  <si>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ข้อมูล ณ วันที่ 13 มกราคม 2569</t>
  </si>
  <si>
    <t>150</t>
  </si>
  <si>
    <t>ทุ่งนารี</t>
  </si>
  <si>
    <t>หนองธง</t>
  </si>
  <si>
    <t>ข้อมูล ณ วันที่ 20 มกราคม 2569</t>
  </si>
  <si>
    <t>ข้อมูล ณ วันที่ 27 มกราคม 2569</t>
  </si>
  <si>
    <t>แก้งไก่</t>
  </si>
  <si>
    <t>ณ วันที่ 27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</si>
</sst>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0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69" t="s">
        <v>303</v>
      </c>
      <c r="B1" s="269"/>
      <c r="C1" s="269"/>
      <c r="D1" s="269"/>
      <c r="E1" s="269"/>
      <c r="F1" s="269"/>
      <c r="G1" s="269"/>
    </row>
    <row r="2" spans="1:7" ht="6.95" customHeight="1" x14ac:dyDescent="0.55000000000000004">
      <c r="A2" s="270"/>
      <c r="B2" s="270"/>
      <c r="C2" s="270"/>
      <c r="D2" s="270"/>
      <c r="E2" s="270"/>
      <c r="F2" s="270"/>
      <c r="G2" s="270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369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401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335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353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336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337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338</v>
      </c>
      <c r="E23" s="45" t="s">
        <v>339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340</v>
      </c>
      <c r="E24" s="45" t="s">
        <v>339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341</v>
      </c>
      <c r="E25" s="45" t="s">
        <v>339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348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354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355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349</v>
      </c>
      <c r="E31" s="45" t="s">
        <v>350</v>
      </c>
      <c r="F31" s="177">
        <v>0</v>
      </c>
      <c r="G31" s="177">
        <v>0</v>
      </c>
    </row>
    <row r="32" spans="1:7" ht="23.85" customHeight="1" x14ac:dyDescent="0.55000000000000004">
      <c r="A32" s="271" t="s">
        <v>16</v>
      </c>
      <c r="B32" s="271"/>
      <c r="C32" s="271"/>
      <c r="D32" s="271"/>
      <c r="E32" s="271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100</v>
      </c>
      <c r="G34" s="177">
        <v>8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90</v>
      </c>
      <c r="G35" s="177">
        <v>7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60</v>
      </c>
      <c r="G36" s="177">
        <v>5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100</v>
      </c>
      <c r="G37" s="169">
        <v>9</v>
      </c>
    </row>
    <row r="38" spans="1:13" x14ac:dyDescent="0.55000000000000004">
      <c r="A38" s="272" t="s">
        <v>23</v>
      </c>
      <c r="B38" s="273"/>
      <c r="C38" s="273"/>
      <c r="D38" s="273"/>
      <c r="E38" s="274"/>
      <c r="F38" s="180">
        <f>SUM(F33:F37)</f>
        <v>350</v>
      </c>
      <c r="G38" s="87">
        <f>SUM(G33:G37)</f>
        <v>29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381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2" t="s">
        <v>26</v>
      </c>
      <c r="B42" s="273"/>
      <c r="C42" s="273"/>
      <c r="D42" s="273"/>
      <c r="E42" s="274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375</v>
      </c>
      <c r="E43" s="49" t="s">
        <v>376</v>
      </c>
      <c r="F43" s="186">
        <v>0</v>
      </c>
      <c r="G43" s="186">
        <v>0</v>
      </c>
      <c r="H43" s="65"/>
    </row>
    <row r="44" spans="1:13" x14ac:dyDescent="0.55000000000000004">
      <c r="A44" s="272" t="s">
        <v>377</v>
      </c>
      <c r="B44" s="273"/>
      <c r="C44" s="273"/>
      <c r="D44" s="273"/>
      <c r="E44" s="274"/>
      <c r="F44" s="180">
        <f>SUM(F43)</f>
        <v>0</v>
      </c>
      <c r="G44" s="180">
        <f>SUM(G43)</f>
        <v>0</v>
      </c>
    </row>
    <row r="45" spans="1:13" ht="25.5" customHeight="1" x14ac:dyDescent="0.7">
      <c r="A45" s="264" t="s">
        <v>29</v>
      </c>
      <c r="B45" s="265"/>
      <c r="C45" s="265"/>
      <c r="D45" s="265"/>
      <c r="E45" s="266"/>
      <c r="F45" s="246">
        <f>F32+F38+F42+F44</f>
        <v>350</v>
      </c>
      <c r="G45" s="172">
        <f>G32+G38+G42+G44</f>
        <v>29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350</v>
      </c>
      <c r="G46" s="58" t="s">
        <v>31</v>
      </c>
      <c r="H46" s="60"/>
      <c r="J46" s="60"/>
      <c r="M46" s="60"/>
    </row>
    <row r="47" spans="1:13" s="58" customFormat="1" x14ac:dyDescent="0.55000000000000004">
      <c r="A47" s="267" t="s">
        <v>32</v>
      </c>
      <c r="B47" s="267"/>
      <c r="C47" s="267"/>
      <c r="D47" s="267"/>
      <c r="E47" s="267"/>
      <c r="F47" s="173">
        <f>G45</f>
        <v>29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68" t="s">
        <v>434</v>
      </c>
      <c r="B49" s="268"/>
      <c r="C49" s="268"/>
      <c r="D49" s="268"/>
      <c r="E49" s="268"/>
      <c r="F49" s="268"/>
      <c r="G49" s="268"/>
      <c r="H49" s="62"/>
      <c r="I49" s="62"/>
      <c r="J49" s="62"/>
      <c r="M49" s="62"/>
    </row>
    <row r="50" spans="1:13" ht="30" customHeight="1" x14ac:dyDescent="0.55000000000000004">
      <c r="A50" s="41" t="s">
        <v>410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14" zoomScale="110" zoomScaleNormal="120" workbookViewId="0">
      <selection activeCell="G72" sqref="G72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5" t="s">
        <v>238</v>
      </c>
      <c r="B1" s="275"/>
      <c r="C1" s="275"/>
      <c r="D1" s="275"/>
      <c r="E1" s="275"/>
      <c r="F1" s="275"/>
      <c r="G1" s="275"/>
    </row>
    <row r="2" spans="1:13" ht="6" customHeight="1" x14ac:dyDescent="0.6">
      <c r="A2" s="276"/>
      <c r="B2" s="276"/>
      <c r="C2" s="276"/>
      <c r="D2" s="276"/>
      <c r="E2" s="276"/>
      <c r="F2" s="276"/>
      <c r="G2" s="276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77" t="s">
        <v>35</v>
      </c>
      <c r="B4" s="278"/>
      <c r="C4" s="278"/>
      <c r="D4" s="278"/>
      <c r="E4" s="278"/>
      <c r="F4" s="278"/>
      <c r="G4" s="279"/>
    </row>
    <row r="5" spans="1:13" ht="20.100000000000001" customHeight="1" x14ac:dyDescent="0.55000000000000004">
      <c r="A5" s="291">
        <v>1</v>
      </c>
      <c r="B5" s="297" t="s">
        <v>36</v>
      </c>
      <c r="C5" s="71"/>
      <c r="D5" s="49"/>
      <c r="E5" s="49" t="s">
        <v>37</v>
      </c>
      <c r="F5" s="47">
        <v>655</v>
      </c>
      <c r="G5" s="47">
        <v>79</v>
      </c>
      <c r="H5" s="56"/>
    </row>
    <row r="6" spans="1:13" ht="20.100000000000001" customHeight="1" x14ac:dyDescent="0.55000000000000004">
      <c r="A6" s="292"/>
      <c r="B6" s="298"/>
      <c r="C6" s="71"/>
      <c r="D6" s="49"/>
      <c r="E6" s="49" t="s">
        <v>248</v>
      </c>
      <c r="F6" s="47">
        <v>1020</v>
      </c>
      <c r="G6" s="47">
        <v>143</v>
      </c>
      <c r="H6" s="56"/>
    </row>
    <row r="7" spans="1:13" ht="20.100000000000001" customHeight="1" x14ac:dyDescent="0.55000000000000004">
      <c r="A7" s="292"/>
      <c r="B7" s="298"/>
      <c r="C7" s="71"/>
      <c r="D7" s="49"/>
      <c r="E7" s="49" t="s">
        <v>342</v>
      </c>
      <c r="F7" s="47">
        <v>595</v>
      </c>
      <c r="G7" s="47">
        <v>71</v>
      </c>
      <c r="H7" s="56"/>
    </row>
    <row r="8" spans="1:13" s="72" customFormat="1" ht="20.100000000000001" customHeight="1" x14ac:dyDescent="0.55000000000000004">
      <c r="A8" s="293"/>
      <c r="B8" s="299"/>
      <c r="C8" s="71"/>
      <c r="D8" s="49"/>
      <c r="E8" s="49" t="s">
        <v>38</v>
      </c>
      <c r="F8" s="228">
        <v>1090</v>
      </c>
      <c r="G8" s="47">
        <v>126</v>
      </c>
      <c r="J8" s="41"/>
      <c r="M8" s="41"/>
    </row>
    <row r="9" spans="1:13" s="161" customFormat="1" ht="20.100000000000001" customHeight="1" x14ac:dyDescent="0.55000000000000004">
      <c r="A9" s="294">
        <v>2</v>
      </c>
      <c r="B9" s="286" t="s">
        <v>39</v>
      </c>
      <c r="C9" s="160"/>
      <c r="D9" s="53"/>
      <c r="E9" s="53" t="s">
        <v>40</v>
      </c>
      <c r="F9" s="80">
        <v>875</v>
      </c>
      <c r="G9" s="80">
        <v>116</v>
      </c>
      <c r="J9" s="162"/>
      <c r="M9" s="162"/>
    </row>
    <row r="10" spans="1:13" s="162" customFormat="1" ht="20.100000000000001" customHeight="1" x14ac:dyDescent="0.55000000000000004">
      <c r="A10" s="295"/>
      <c r="B10" s="287"/>
      <c r="C10" s="160"/>
      <c r="D10" s="163"/>
      <c r="E10" s="53" t="s">
        <v>41</v>
      </c>
      <c r="F10" s="80">
        <v>470</v>
      </c>
      <c r="G10" s="80">
        <v>62</v>
      </c>
      <c r="J10" s="164"/>
      <c r="M10" s="164"/>
    </row>
    <row r="11" spans="1:13" s="162" customFormat="1" ht="20.100000000000001" customHeight="1" x14ac:dyDescent="0.55000000000000004">
      <c r="A11" s="295"/>
      <c r="B11" s="287"/>
      <c r="C11" s="160"/>
      <c r="D11" s="163"/>
      <c r="E11" s="53" t="s">
        <v>42</v>
      </c>
      <c r="F11" s="80">
        <v>725</v>
      </c>
      <c r="G11" s="80">
        <v>99</v>
      </c>
      <c r="J11" s="164"/>
      <c r="M11" s="164"/>
    </row>
    <row r="12" spans="1:13" s="162" customFormat="1" ht="20.100000000000001" customHeight="1" x14ac:dyDescent="0.55000000000000004">
      <c r="A12" s="295"/>
      <c r="B12" s="287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5"/>
      <c r="B13" s="287"/>
      <c r="C13" s="160"/>
      <c r="D13" s="163"/>
      <c r="E13" s="53" t="s">
        <v>343</v>
      </c>
      <c r="F13" s="80">
        <v>187</v>
      </c>
      <c r="G13" s="80">
        <v>25</v>
      </c>
      <c r="J13" s="164"/>
      <c r="M13" s="164"/>
    </row>
    <row r="14" spans="1:13" s="72" customFormat="1" ht="20.100000000000001" customHeight="1" x14ac:dyDescent="0.55000000000000004">
      <c r="A14" s="291">
        <v>3</v>
      </c>
      <c r="B14" s="283" t="s">
        <v>44</v>
      </c>
      <c r="C14" s="71"/>
      <c r="D14" s="49"/>
      <c r="E14" s="49" t="s">
        <v>45</v>
      </c>
      <c r="F14" s="139">
        <v>10472</v>
      </c>
      <c r="G14" s="139">
        <v>1273</v>
      </c>
      <c r="J14" s="41"/>
      <c r="M14" s="41"/>
    </row>
    <row r="15" spans="1:13" s="72" customFormat="1" ht="20.100000000000001" customHeight="1" x14ac:dyDescent="0.55000000000000004">
      <c r="A15" s="292"/>
      <c r="B15" s="284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2"/>
      <c r="B16" s="284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2"/>
      <c r="B17" s="284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2"/>
      <c r="B18" s="284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2"/>
      <c r="B19" s="284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2"/>
      <c r="B20" s="284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2"/>
      <c r="B21" s="284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2"/>
      <c r="B22" s="284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2"/>
      <c r="B23" s="284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2"/>
      <c r="B24" s="284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2"/>
      <c r="B25" s="284"/>
      <c r="C25" s="71"/>
      <c r="D25" s="49"/>
      <c r="E25" s="49" t="s">
        <v>344</v>
      </c>
      <c r="F25" s="47">
        <v>600</v>
      </c>
      <c r="G25" s="47">
        <v>100</v>
      </c>
      <c r="J25" s="73"/>
      <c r="M25" s="73"/>
    </row>
    <row r="26" spans="1:13" ht="20.100000000000001" customHeight="1" x14ac:dyDescent="0.55000000000000004">
      <c r="A26" s="292"/>
      <c r="B26" s="284"/>
      <c r="C26" s="71"/>
      <c r="D26" s="49"/>
      <c r="E26" s="49" t="s">
        <v>399</v>
      </c>
      <c r="F26" s="47">
        <v>350</v>
      </c>
      <c r="G26" s="47">
        <v>50</v>
      </c>
      <c r="J26" s="73"/>
      <c r="M26" s="73"/>
    </row>
    <row r="27" spans="1:13" ht="20.100000000000001" customHeight="1" x14ac:dyDescent="0.55000000000000004">
      <c r="A27" s="292"/>
      <c r="B27" s="284"/>
      <c r="C27" s="71"/>
      <c r="D27" s="168"/>
      <c r="E27" s="49" t="s">
        <v>56</v>
      </c>
      <c r="F27" s="47">
        <v>14490</v>
      </c>
      <c r="G27" s="47">
        <v>1827</v>
      </c>
      <c r="J27" s="73"/>
      <c r="M27" s="73"/>
    </row>
    <row r="28" spans="1:13" ht="20.100000000000001" customHeight="1" x14ac:dyDescent="0.55000000000000004">
      <c r="A28" s="292"/>
      <c r="B28" s="284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2"/>
      <c r="B29" s="284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3"/>
      <c r="B30" s="285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4">
        <v>4</v>
      </c>
      <c r="B31" s="286" t="s">
        <v>59</v>
      </c>
      <c r="C31" s="160"/>
      <c r="D31" s="53"/>
      <c r="E31" s="53" t="s">
        <v>60</v>
      </c>
      <c r="F31" s="80">
        <v>140</v>
      </c>
      <c r="G31" s="80">
        <v>27</v>
      </c>
      <c r="J31" s="162"/>
      <c r="M31" s="162"/>
    </row>
    <row r="32" spans="1:13" s="161" customFormat="1" ht="20.100000000000001" customHeight="1" x14ac:dyDescent="0.55000000000000004">
      <c r="A32" s="295"/>
      <c r="B32" s="287"/>
      <c r="C32" s="160"/>
      <c r="D32" s="53"/>
      <c r="E32" s="53" t="s">
        <v>61</v>
      </c>
      <c r="F32" s="80">
        <v>446</v>
      </c>
      <c r="G32" s="80">
        <v>82</v>
      </c>
      <c r="J32" s="162"/>
      <c r="M32" s="162"/>
    </row>
    <row r="33" spans="1:13" s="161" customFormat="1" ht="20.100000000000001" customHeight="1" x14ac:dyDescent="0.55000000000000004">
      <c r="A33" s="296"/>
      <c r="B33" s="288"/>
      <c r="C33" s="160"/>
      <c r="D33" s="53"/>
      <c r="E33" s="53" t="s">
        <v>62</v>
      </c>
      <c r="F33" s="80">
        <v>220</v>
      </c>
      <c r="G33" s="80">
        <v>32</v>
      </c>
      <c r="J33" s="162"/>
      <c r="M33" s="162"/>
    </row>
    <row r="34" spans="1:13" ht="20.100000000000001" customHeight="1" x14ac:dyDescent="0.55000000000000004">
      <c r="A34" s="291">
        <v>5</v>
      </c>
      <c r="B34" s="283" t="s">
        <v>63</v>
      </c>
      <c r="C34" s="71"/>
      <c r="D34" s="49"/>
      <c r="E34" s="49" t="s">
        <v>64</v>
      </c>
      <c r="F34" s="47">
        <v>1605</v>
      </c>
      <c r="G34" s="47">
        <v>217</v>
      </c>
      <c r="J34" s="73"/>
      <c r="M34" s="73"/>
    </row>
    <row r="35" spans="1:13" ht="20.100000000000001" customHeight="1" x14ac:dyDescent="0.55000000000000004">
      <c r="A35" s="292"/>
      <c r="B35" s="284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2"/>
      <c r="B36" s="284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2"/>
      <c r="B37" s="284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2"/>
      <c r="B38" s="284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5">
        <v>6</v>
      </c>
      <c r="B46" s="286" t="s">
        <v>72</v>
      </c>
      <c r="C46" s="160"/>
      <c r="D46" s="53"/>
      <c r="E46" s="53" t="s">
        <v>72</v>
      </c>
      <c r="F46" s="80">
        <v>850</v>
      </c>
      <c r="G46" s="80">
        <v>102</v>
      </c>
      <c r="J46" s="164"/>
      <c r="M46" s="164"/>
    </row>
    <row r="47" spans="1:13" s="162" customFormat="1" ht="18.95" customHeight="1" x14ac:dyDescent="0.55000000000000004">
      <c r="A47" s="295"/>
      <c r="B47" s="287"/>
      <c r="C47" s="160"/>
      <c r="D47" s="53" t="s">
        <v>73</v>
      </c>
      <c r="E47" s="53" t="s">
        <v>72</v>
      </c>
      <c r="F47" s="80">
        <v>0</v>
      </c>
      <c r="G47" s="80">
        <v>0</v>
      </c>
      <c r="J47" s="164"/>
      <c r="M47" s="164"/>
    </row>
    <row r="48" spans="1:13" s="162" customFormat="1" ht="18.95" customHeight="1" x14ac:dyDescent="0.55000000000000004">
      <c r="A48" s="296"/>
      <c r="B48" s="288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1">
        <v>7</v>
      </c>
      <c r="B49" s="283" t="s">
        <v>75</v>
      </c>
      <c r="C49" s="71"/>
      <c r="D49" s="49"/>
      <c r="E49" s="49" t="s">
        <v>75</v>
      </c>
      <c r="F49" s="47">
        <v>650</v>
      </c>
      <c r="G49" s="47">
        <v>85</v>
      </c>
      <c r="J49" s="41"/>
      <c r="M49" s="41"/>
    </row>
    <row r="50" spans="1:13" ht="18.95" customHeight="1" x14ac:dyDescent="0.55000000000000004">
      <c r="A50" s="292"/>
      <c r="B50" s="284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2"/>
      <c r="B51" s="284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2"/>
      <c r="B52" s="284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3"/>
      <c r="B53" s="285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4">
        <v>8</v>
      </c>
      <c r="B54" s="286" t="s">
        <v>80</v>
      </c>
      <c r="C54" s="160"/>
      <c r="D54" s="53"/>
      <c r="E54" s="53" t="s">
        <v>81</v>
      </c>
      <c r="F54" s="229">
        <v>380</v>
      </c>
      <c r="G54" s="229">
        <v>60</v>
      </c>
      <c r="J54" s="164"/>
      <c r="M54" s="164"/>
    </row>
    <row r="55" spans="1:13" s="162" customFormat="1" ht="18.95" customHeight="1" x14ac:dyDescent="0.55000000000000004">
      <c r="A55" s="295"/>
      <c r="B55" s="287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96"/>
      <c r="B56" s="288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0" t="s">
        <v>83</v>
      </c>
      <c r="C57" s="281"/>
      <c r="D57" s="281"/>
      <c r="E57" s="282"/>
      <c r="F57" s="183">
        <f>SUM(F5:F44,F45:F56)</f>
        <v>35820</v>
      </c>
      <c r="G57" s="79">
        <f>SUM(G5:G44,G45:G56)</f>
        <v>4576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400</v>
      </c>
      <c r="G60" s="47">
        <v>150</v>
      </c>
      <c r="H60" s="52"/>
      <c r="J60" s="73"/>
      <c r="M60" s="73"/>
    </row>
    <row r="61" spans="1:13" ht="18.95" customHeight="1" x14ac:dyDescent="0.55000000000000004">
      <c r="A61" s="78"/>
      <c r="B61" s="280" t="s">
        <v>89</v>
      </c>
      <c r="C61" s="281"/>
      <c r="D61" s="281"/>
      <c r="E61" s="282"/>
      <c r="F61" s="183">
        <f>SUM(F58:F60)</f>
        <v>550</v>
      </c>
      <c r="G61" s="79">
        <f>SUM(G58:G60)</f>
        <v>175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2198</v>
      </c>
      <c r="G62" s="141">
        <v>220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2916</v>
      </c>
      <c r="G63" s="141">
        <v>292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1483</v>
      </c>
      <c r="G64" s="47">
        <v>148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1080</v>
      </c>
      <c r="G65" s="141">
        <v>108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1926</v>
      </c>
      <c r="G66" s="47">
        <v>193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1400</v>
      </c>
      <c r="G67" s="141">
        <v>140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2303</v>
      </c>
      <c r="G68" s="141">
        <v>230</v>
      </c>
      <c r="J68" s="73"/>
      <c r="M68" s="73"/>
    </row>
    <row r="69" spans="1:13" ht="18.95" customHeight="1" x14ac:dyDescent="0.55000000000000004">
      <c r="A69" s="78"/>
      <c r="B69" s="280" t="s">
        <v>98</v>
      </c>
      <c r="C69" s="281"/>
      <c r="D69" s="281"/>
      <c r="E69" s="282"/>
      <c r="F69" s="183">
        <f>SUM(F62:F68)</f>
        <v>13306</v>
      </c>
      <c r="G69" s="81">
        <f>SUM(G62:G68)</f>
        <v>1331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2</v>
      </c>
      <c r="J72" s="73"/>
      <c r="M72" s="73"/>
    </row>
    <row r="73" spans="1:13" ht="18.95" customHeight="1" x14ac:dyDescent="0.55000000000000004">
      <c r="A73" s="78"/>
      <c r="B73" s="280" t="s">
        <v>103</v>
      </c>
      <c r="C73" s="281"/>
      <c r="D73" s="281"/>
      <c r="E73" s="282"/>
      <c r="F73" s="183">
        <f>SUM(F70:F72)</f>
        <v>0</v>
      </c>
      <c r="G73" s="81">
        <f>SUM(G70:G72)</f>
        <v>2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8025</v>
      </c>
      <c r="G76" s="47">
        <v>1016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3400</v>
      </c>
      <c r="G77" s="47">
        <v>362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12100</v>
      </c>
      <c r="G78" s="47">
        <v>1365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3187</v>
      </c>
      <c r="G79" s="47">
        <v>381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3830</v>
      </c>
      <c r="G80" s="47">
        <v>629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40350</v>
      </c>
      <c r="G81" s="47">
        <v>7196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358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359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360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361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0" t="s">
        <v>112</v>
      </c>
      <c r="C86" s="281"/>
      <c r="D86" s="281"/>
      <c r="E86" s="282"/>
      <c r="F86" s="183">
        <f>SUM(F76:F85)</f>
        <v>70892</v>
      </c>
      <c r="G86" s="81">
        <f>SUM(G76:G85)</f>
        <v>10949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411</v>
      </c>
      <c r="E87" s="46" t="s">
        <v>18</v>
      </c>
      <c r="F87" s="47">
        <v>30</v>
      </c>
      <c r="G87" s="47">
        <v>5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356</v>
      </c>
      <c r="E88" s="46" t="s">
        <v>18</v>
      </c>
      <c r="F88" s="47">
        <v>300</v>
      </c>
      <c r="G88" s="47">
        <v>30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397</v>
      </c>
      <c r="E89" s="46" t="s">
        <v>18</v>
      </c>
      <c r="F89" s="47">
        <v>50</v>
      </c>
      <c r="G89" s="47">
        <v>10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412</v>
      </c>
      <c r="E90" s="46" t="s">
        <v>115</v>
      </c>
      <c r="F90" s="228">
        <v>1300</v>
      </c>
      <c r="G90" s="47">
        <v>150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100</v>
      </c>
      <c r="G91" s="47">
        <v>20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345</v>
      </c>
      <c r="E92" s="46" t="s">
        <v>115</v>
      </c>
      <c r="F92" s="228">
        <v>200</v>
      </c>
      <c r="G92" s="47">
        <v>30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413</v>
      </c>
      <c r="E94" s="46" t="s">
        <v>116</v>
      </c>
      <c r="F94" s="47">
        <v>100</v>
      </c>
      <c r="G94" s="47">
        <v>10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200</v>
      </c>
      <c r="G95" s="47">
        <v>20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351</v>
      </c>
      <c r="E96" s="46" t="s">
        <v>116</v>
      </c>
      <c r="F96" s="47">
        <v>200</v>
      </c>
      <c r="G96" s="47">
        <v>20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382</v>
      </c>
      <c r="E97" s="46" t="s">
        <v>116</v>
      </c>
      <c r="F97" s="47">
        <v>300</v>
      </c>
      <c r="G97" s="47">
        <v>30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15</v>
      </c>
      <c r="G98" s="47">
        <v>1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2</v>
      </c>
      <c r="G99" s="47">
        <v>1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166</v>
      </c>
      <c r="G100" s="47">
        <v>16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414</v>
      </c>
      <c r="E101" s="46" t="s">
        <v>119</v>
      </c>
      <c r="F101" s="47">
        <v>200</v>
      </c>
      <c r="G101" s="47">
        <v>23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415</v>
      </c>
      <c r="E102" s="46" t="s">
        <v>119</v>
      </c>
      <c r="F102" s="47">
        <v>10</v>
      </c>
      <c r="G102" s="47">
        <v>1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357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346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398</v>
      </c>
      <c r="E107" s="46" t="s">
        <v>121</v>
      </c>
      <c r="F107" s="47">
        <v>154</v>
      </c>
      <c r="G107" s="47">
        <v>16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416</v>
      </c>
      <c r="E108" s="46" t="s">
        <v>122</v>
      </c>
      <c r="F108" s="47">
        <v>126</v>
      </c>
      <c r="G108" s="47">
        <v>19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347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431</v>
      </c>
      <c r="E111" s="46" t="s">
        <v>256</v>
      </c>
      <c r="F111" s="47">
        <v>846</v>
      </c>
      <c r="G111" s="47">
        <v>67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428</v>
      </c>
      <c r="E112" s="46" t="s">
        <v>256</v>
      </c>
      <c r="F112" s="47">
        <v>548</v>
      </c>
      <c r="G112" s="47">
        <v>43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13</v>
      </c>
      <c r="G113" s="47">
        <v>2</v>
      </c>
      <c r="H113" s="56">
        <f>SUM(F111:F113)</f>
        <v>1407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432</v>
      </c>
      <c r="E114" s="46" t="s">
        <v>256</v>
      </c>
      <c r="F114" s="47">
        <v>4</v>
      </c>
      <c r="G114" s="47">
        <v>1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417</v>
      </c>
      <c r="E115" s="46" t="s">
        <v>123</v>
      </c>
      <c r="F115" s="47">
        <v>425</v>
      </c>
      <c r="G115" s="47">
        <v>46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418</v>
      </c>
      <c r="E116" s="46" t="s">
        <v>123</v>
      </c>
      <c r="F116" s="47">
        <v>16</v>
      </c>
      <c r="G116" s="47">
        <v>2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419</v>
      </c>
      <c r="E117" s="46" t="s">
        <v>123</v>
      </c>
      <c r="F117" s="47">
        <v>36</v>
      </c>
      <c r="G117" s="47">
        <v>5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5</v>
      </c>
      <c r="G118" s="47">
        <v>1</v>
      </c>
      <c r="H118" s="56">
        <f>SUM(F115:F118)</f>
        <v>482</v>
      </c>
      <c r="J118" s="73"/>
      <c r="M118" s="73"/>
    </row>
    <row r="119" spans="1:13" ht="22.5" customHeight="1" x14ac:dyDescent="0.55000000000000004">
      <c r="A119" s="78"/>
      <c r="B119" s="280" t="s">
        <v>124</v>
      </c>
      <c r="C119" s="281"/>
      <c r="D119" s="281"/>
      <c r="E119" s="282"/>
      <c r="F119" s="183">
        <f>SUM(F87:F118)</f>
        <v>5346</v>
      </c>
      <c r="G119" s="79">
        <f>SUM(G87:G118)</f>
        <v>569</v>
      </c>
      <c r="J119" s="73"/>
      <c r="M119" s="73"/>
    </row>
    <row r="120" spans="1:13" ht="21.75" customHeight="1" x14ac:dyDescent="0.55000000000000004">
      <c r="A120" s="264" t="s">
        <v>125</v>
      </c>
      <c r="B120" s="265"/>
      <c r="C120" s="265"/>
      <c r="D120" s="265"/>
      <c r="E120" s="266"/>
      <c r="F120" s="184">
        <f>SUM(F57,F61,F69,F73,F86,F119)</f>
        <v>125914</v>
      </c>
      <c r="G120" s="55">
        <f>SUM(G57,G61,G69,G73,G86,G119)</f>
        <v>17602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125914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89" t="s">
        <v>32</v>
      </c>
      <c r="B122" s="289"/>
      <c r="C122" s="289"/>
      <c r="D122" s="289"/>
      <c r="E122" s="289"/>
      <c r="F122" s="59">
        <f>G120</f>
        <v>17602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0" t="s">
        <v>434</v>
      </c>
      <c r="B124" s="290"/>
      <c r="C124" s="290"/>
      <c r="D124" s="290"/>
      <c r="E124" s="290"/>
      <c r="F124" s="290"/>
      <c r="G124" s="290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61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5" t="s">
        <v>239</v>
      </c>
      <c r="B1" s="275"/>
      <c r="C1" s="275"/>
      <c r="D1" s="275"/>
      <c r="E1" s="275"/>
      <c r="F1" s="275"/>
      <c r="G1" s="275"/>
    </row>
    <row r="2" spans="1:13" ht="6" customHeight="1" x14ac:dyDescent="0.6">
      <c r="A2" s="276"/>
      <c r="B2" s="276"/>
      <c r="C2" s="276"/>
      <c r="D2" s="276"/>
      <c r="E2" s="276"/>
      <c r="F2" s="276"/>
      <c r="G2" s="276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325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1569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990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3292</v>
      </c>
      <c r="G12" s="158">
        <v>588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1261</v>
      </c>
      <c r="G13" s="158">
        <v>272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2296</v>
      </c>
      <c r="G14" s="158">
        <v>417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1" t="s">
        <v>128</v>
      </c>
      <c r="B16" s="271"/>
      <c r="C16" s="271"/>
      <c r="D16" s="271"/>
      <c r="E16" s="271"/>
      <c r="F16" s="143">
        <f>SUM(F4:F15)</f>
        <v>31027</v>
      </c>
      <c r="G16" s="87">
        <f>SUM(G4:G15)</f>
        <v>5550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2395</v>
      </c>
      <c r="G17" s="211">
        <v>282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35000</v>
      </c>
      <c r="G18" s="148">
        <v>3200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169431</v>
      </c>
      <c r="G19" s="47">
        <v>18824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3164</v>
      </c>
      <c r="G20" s="176">
        <v>1554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1630</v>
      </c>
      <c r="G22" s="47">
        <v>190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1645</v>
      </c>
      <c r="G23" s="47">
        <v>190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1800</v>
      </c>
      <c r="G24" s="47">
        <v>280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4500</v>
      </c>
      <c r="G25" s="47">
        <v>440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1200</v>
      </c>
      <c r="G26" s="47">
        <v>170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1100</v>
      </c>
      <c r="G27" s="149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1" t="s">
        <v>130</v>
      </c>
      <c r="B30" s="271"/>
      <c r="C30" s="271"/>
      <c r="D30" s="271"/>
      <c r="E30" s="271"/>
      <c r="F30" s="143">
        <f>SUM(F17:F29)</f>
        <v>223651</v>
      </c>
      <c r="G30" s="89">
        <f>G17+G18+G19+G20+G21+G22+G23+G24+G25+G26+G27+G28+G29</f>
        <v>25532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37997.97</v>
      </c>
      <c r="G33" s="153">
        <v>6459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30543.47</v>
      </c>
      <c r="G34" s="153">
        <v>3449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39370.449999999997</v>
      </c>
      <c r="G35" s="153">
        <v>2996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36554.449999999997</v>
      </c>
      <c r="G36" s="153">
        <v>8331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27120.799999999999</v>
      </c>
      <c r="G37" s="153">
        <v>3354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21656.65</v>
      </c>
      <c r="G38" s="153">
        <v>1940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27599</v>
      </c>
      <c r="G39" s="153">
        <v>2281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37394</v>
      </c>
      <c r="G40" s="153">
        <v>2311</v>
      </c>
    </row>
    <row r="41" spans="1:8" ht="20.100000000000001" customHeight="1" x14ac:dyDescent="0.55000000000000004">
      <c r="A41" s="271" t="s">
        <v>132</v>
      </c>
      <c r="B41" s="271"/>
      <c r="C41" s="271"/>
      <c r="D41" s="271"/>
      <c r="E41" s="271"/>
      <c r="F41" s="143">
        <f>SUM(F33:F40)</f>
        <v>258236.78999999998</v>
      </c>
      <c r="G41" s="91">
        <f>SUM(G33:G40)</f>
        <v>31121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4484.79</v>
      </c>
      <c r="G48" s="47">
        <v>693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1" t="s">
        <v>138</v>
      </c>
      <c r="B50" s="271"/>
      <c r="C50" s="271"/>
      <c r="D50" s="271"/>
      <c r="E50" s="271"/>
      <c r="F50" s="143">
        <f>SUM(F42:F49)</f>
        <v>16778.96</v>
      </c>
      <c r="G50" s="91">
        <f>SUM(G42:G49)</f>
        <v>2467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1" t="s">
        <v>140</v>
      </c>
      <c r="B64" s="271"/>
      <c r="C64" s="271"/>
      <c r="D64" s="271"/>
      <c r="E64" s="271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0" t="s">
        <v>141</v>
      </c>
      <c r="B65" s="300"/>
      <c r="C65" s="300"/>
      <c r="D65" s="300"/>
      <c r="E65" s="300"/>
      <c r="F65" s="146">
        <f>SUM(F16,F30,F41,F50,F64)</f>
        <v>1381703.75</v>
      </c>
      <c r="G65" s="263">
        <f>SUM(G16,G30,G41,G50,G64)</f>
        <v>140825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1381703.75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9" t="s">
        <v>32</v>
      </c>
      <c r="B68" s="289"/>
      <c r="C68" s="289"/>
      <c r="D68" s="289"/>
      <c r="E68" s="289"/>
      <c r="F68" s="112">
        <f>G65</f>
        <v>140825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1" t="s">
        <v>429</v>
      </c>
      <c r="B70" s="301"/>
      <c r="C70" s="301"/>
      <c r="D70" s="301"/>
      <c r="E70" s="301"/>
      <c r="F70" s="301"/>
      <c r="G70" s="301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0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2" t="s">
        <v>310</v>
      </c>
      <c r="B1" s="302"/>
      <c r="C1" s="302"/>
      <c r="D1" s="302"/>
      <c r="E1" s="302"/>
      <c r="F1" s="302"/>
      <c r="G1" s="302"/>
    </row>
    <row r="2" spans="1:9" x14ac:dyDescent="0.55000000000000004">
      <c r="A2" s="303"/>
      <c r="B2" s="303"/>
      <c r="C2" s="303"/>
      <c r="D2" s="303"/>
      <c r="E2" s="303"/>
      <c r="F2" s="303"/>
      <c r="G2" s="303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1" t="s">
        <v>149</v>
      </c>
      <c r="B10" s="271"/>
      <c r="C10" s="271"/>
      <c r="D10" s="271"/>
      <c r="E10" s="271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352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2" t="s">
        <v>154</v>
      </c>
      <c r="B15" s="273"/>
      <c r="C15" s="273"/>
      <c r="D15" s="273"/>
      <c r="E15" s="274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420</v>
      </c>
      <c r="E19" s="46" t="s">
        <v>421</v>
      </c>
      <c r="F19" s="262">
        <v>1327.75</v>
      </c>
      <c r="G19" s="141">
        <v>17</v>
      </c>
    </row>
    <row r="20" spans="1:13" x14ac:dyDescent="0.55000000000000004">
      <c r="A20" s="264" t="s">
        <v>159</v>
      </c>
      <c r="B20" s="265"/>
      <c r="C20" s="265"/>
      <c r="D20" s="265"/>
      <c r="E20" s="266"/>
      <c r="F20" s="184">
        <f>SUM(F10,F15,F16:F19)</f>
        <v>1327.75</v>
      </c>
      <c r="G20" s="55">
        <f>SUM(G10,G15,G16:G19)</f>
        <v>17</v>
      </c>
      <c r="H20" s="56"/>
      <c r="I20" s="52"/>
    </row>
    <row r="21" spans="1:13" s="58" customFormat="1" ht="32.25" customHeight="1" x14ac:dyDescent="0.55000000000000004">
      <c r="A21" s="58" t="s">
        <v>30</v>
      </c>
      <c r="F21" s="173">
        <f>F20</f>
        <v>1327.75</v>
      </c>
      <c r="G21" s="58" t="s">
        <v>31</v>
      </c>
      <c r="H21" s="60"/>
      <c r="J21" s="60"/>
      <c r="M21" s="60"/>
    </row>
    <row r="22" spans="1:13" s="58" customFormat="1" x14ac:dyDescent="0.55000000000000004">
      <c r="A22" s="267" t="s">
        <v>32</v>
      </c>
      <c r="B22" s="267"/>
      <c r="C22" s="267"/>
      <c r="D22" s="267"/>
      <c r="E22" s="267"/>
      <c r="F22" s="173">
        <f>G20</f>
        <v>17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68" t="s">
        <v>434</v>
      </c>
      <c r="B24" s="268"/>
      <c r="C24" s="268"/>
      <c r="D24" s="268"/>
      <c r="E24" s="268"/>
      <c r="F24" s="268"/>
      <c r="G24" s="268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2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4" t="s">
        <v>237</v>
      </c>
      <c r="B1" s="304"/>
      <c r="C1" s="304"/>
      <c r="D1" s="304"/>
      <c r="E1" s="304"/>
      <c r="F1" s="304"/>
      <c r="G1" s="304"/>
    </row>
    <row r="2" spans="1:9" ht="6" customHeight="1" x14ac:dyDescent="0.6">
      <c r="A2" s="276"/>
      <c r="B2" s="276"/>
      <c r="C2" s="276"/>
      <c r="D2" s="276"/>
      <c r="E2" s="276"/>
      <c r="F2" s="276"/>
      <c r="G2" s="276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2" t="s">
        <v>255</v>
      </c>
      <c r="B21" s="273"/>
      <c r="C21" s="273"/>
      <c r="D21" s="273"/>
      <c r="E21" s="273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201</v>
      </c>
      <c r="G22" s="226">
        <v>49</v>
      </c>
      <c r="H22" s="41" t="s">
        <v>334</v>
      </c>
      <c r="I22" s="48"/>
    </row>
    <row r="23" spans="1:13" s="58" customFormat="1" x14ac:dyDescent="0.55000000000000004">
      <c r="A23" s="305" t="s">
        <v>331</v>
      </c>
      <c r="B23" s="306"/>
      <c r="C23" s="306"/>
      <c r="D23" s="306"/>
      <c r="E23" s="306"/>
      <c r="F23" s="124">
        <f>SUM(F22)</f>
        <v>201</v>
      </c>
      <c r="G23" s="124">
        <f>SUM(G22)</f>
        <v>49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333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333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333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333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333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333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333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333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333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333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333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333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333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333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333</v>
      </c>
      <c r="I51" s="194"/>
      <c r="J51" s="195"/>
      <c r="M51" s="195"/>
    </row>
    <row r="52" spans="1:13" x14ac:dyDescent="0.55000000000000004">
      <c r="A52" s="272" t="s">
        <v>235</v>
      </c>
      <c r="B52" s="273"/>
      <c r="C52" s="273"/>
      <c r="D52" s="273"/>
      <c r="E52" s="273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396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396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396</v>
      </c>
      <c r="I55" s="51"/>
      <c r="J55" s="52"/>
      <c r="M55" s="52"/>
    </row>
    <row r="56" spans="1:13" s="58" customFormat="1" x14ac:dyDescent="0.55000000000000004">
      <c r="A56" s="305" t="s">
        <v>236</v>
      </c>
      <c r="B56" s="306"/>
      <c r="C56" s="306"/>
      <c r="D56" s="306"/>
      <c r="E56" s="306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388</v>
      </c>
      <c r="E57" s="46" t="s">
        <v>390</v>
      </c>
      <c r="F57" s="110">
        <v>150.83000000000001</v>
      </c>
      <c r="G57" s="47">
        <v>8</v>
      </c>
      <c r="H57" s="193" t="s">
        <v>396</v>
      </c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389</v>
      </c>
      <c r="E58" s="46" t="s">
        <v>390</v>
      </c>
      <c r="F58" s="110">
        <v>62.61</v>
      </c>
      <c r="G58" s="140">
        <v>8</v>
      </c>
      <c r="H58" s="193" t="s">
        <v>396</v>
      </c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07" t="s">
        <v>253</v>
      </c>
      <c r="B60" s="308"/>
      <c r="C60" s="308"/>
      <c r="D60" s="308"/>
      <c r="E60" s="308"/>
      <c r="F60" s="125">
        <f>SUM(F57:F59)</f>
        <v>213.44</v>
      </c>
      <c r="G60" s="125">
        <f>SUM(G57:G59)</f>
        <v>16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391</v>
      </c>
      <c r="E62" s="54" t="s">
        <v>393</v>
      </c>
      <c r="F62" s="179">
        <v>288</v>
      </c>
      <c r="G62" s="179">
        <v>31</v>
      </c>
      <c r="H62" s="193" t="s">
        <v>396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392</v>
      </c>
      <c r="E63" s="54" t="s">
        <v>393</v>
      </c>
      <c r="F63" s="179">
        <v>90</v>
      </c>
      <c r="G63" s="179">
        <v>18</v>
      </c>
      <c r="H63" s="193" t="s">
        <v>396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409</v>
      </c>
      <c r="E64" s="54" t="s">
        <v>393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09" t="s">
        <v>254</v>
      </c>
      <c r="B65" s="310"/>
      <c r="C65" s="310"/>
      <c r="D65" s="310"/>
      <c r="E65" s="310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4" t="s">
        <v>191</v>
      </c>
      <c r="B66" s="265"/>
      <c r="C66" s="265"/>
      <c r="D66" s="265"/>
      <c r="E66" s="266"/>
      <c r="F66" s="111">
        <f>SUM(F4+F21+F23+F24+F25+F26+F27+F28+F29+F30+F52+F56+F60+F61+F65)</f>
        <v>6982.08</v>
      </c>
      <c r="G66" s="111">
        <f>SUM(G4+G21+G23+G24+G25+G26+G27+G28+G29+G30+G52+G56+G60+G61+G65)</f>
        <v>862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6982.08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9" t="s">
        <v>192</v>
      </c>
      <c r="B68" s="289"/>
      <c r="C68" s="289"/>
      <c r="D68" s="289"/>
      <c r="E68" s="289"/>
      <c r="F68" s="112">
        <f>G66</f>
        <v>862</v>
      </c>
      <c r="G68" s="57" t="s">
        <v>33</v>
      </c>
      <c r="I68" s="61"/>
    </row>
    <row r="69" spans="1:13" s="64" customFormat="1" ht="32.25" customHeight="1" x14ac:dyDescent="0.2">
      <c r="A69" s="301" t="s">
        <v>433</v>
      </c>
      <c r="B69" s="301"/>
      <c r="C69" s="301"/>
      <c r="D69" s="301"/>
      <c r="E69" s="301"/>
      <c r="F69" s="301"/>
      <c r="G69" s="301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37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1" t="s">
        <v>240</v>
      </c>
      <c r="B1" s="311"/>
      <c r="C1" s="311"/>
      <c r="D1" s="311"/>
      <c r="E1" s="311"/>
      <c r="F1" s="311"/>
      <c r="G1" s="311"/>
    </row>
    <row r="2" spans="1:9" ht="6" customHeight="1" x14ac:dyDescent="0.6">
      <c r="A2" s="276"/>
      <c r="B2" s="276"/>
      <c r="C2" s="276"/>
      <c r="D2" s="276"/>
      <c r="E2" s="276"/>
      <c r="F2" s="276"/>
      <c r="G2" s="276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362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363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364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365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366</v>
      </c>
      <c r="E13" s="236" t="s">
        <v>366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370</v>
      </c>
      <c r="E14" s="236" t="s">
        <v>366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367</v>
      </c>
      <c r="E15" s="236" t="s">
        <v>368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386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383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380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422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371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372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379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373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384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374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424</v>
      </c>
      <c r="E30" s="151" t="s">
        <v>423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425</v>
      </c>
      <c r="E31" s="151" t="s">
        <v>423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426</v>
      </c>
      <c r="E32" s="151" t="s">
        <v>427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385</v>
      </c>
      <c r="E33" s="151" t="s">
        <v>387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435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400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4" t="s">
        <v>203</v>
      </c>
      <c r="B49" s="265"/>
      <c r="C49" s="265"/>
      <c r="D49" s="265"/>
      <c r="E49" s="266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89" t="s">
        <v>32</v>
      </c>
      <c r="B51" s="289"/>
      <c r="C51" s="289"/>
      <c r="D51" s="289"/>
      <c r="E51" s="289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1" t="s">
        <v>434</v>
      </c>
      <c r="B53" s="301"/>
      <c r="C53" s="301"/>
      <c r="D53" s="301"/>
      <c r="E53" s="301"/>
      <c r="F53" s="301"/>
      <c r="G53" s="301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4" t="s">
        <v>311</v>
      </c>
      <c r="B1" s="304"/>
      <c r="C1" s="304"/>
      <c r="D1" s="304"/>
      <c r="E1" s="304"/>
      <c r="F1" s="304"/>
      <c r="G1" s="304"/>
    </row>
    <row r="2" spans="1:13 16384:16384" ht="6" customHeight="1" x14ac:dyDescent="0.55000000000000004">
      <c r="A2" s="303"/>
      <c r="B2" s="303"/>
      <c r="C2" s="303"/>
      <c r="D2" s="303"/>
      <c r="E2" s="303"/>
      <c r="F2" s="303"/>
      <c r="G2" s="303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394</v>
      </c>
      <c r="E7" s="46" t="s">
        <v>395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406</v>
      </c>
      <c r="E9" s="252" t="s">
        <v>403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407</v>
      </c>
      <c r="E10" s="254" t="s">
        <v>402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408</v>
      </c>
      <c r="E11" s="254" t="s">
        <v>402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4" t="s">
        <v>211</v>
      </c>
      <c r="B14" s="265"/>
      <c r="C14" s="265"/>
      <c r="D14" s="265"/>
      <c r="E14" s="266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67" t="s">
        <v>32</v>
      </c>
      <c r="B16" s="267"/>
      <c r="C16" s="267"/>
      <c r="D16" s="267"/>
      <c r="E16" s="267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68" t="s">
        <v>433</v>
      </c>
      <c r="B17" s="268"/>
      <c r="C17" s="268"/>
      <c r="D17" s="268"/>
      <c r="E17" s="268"/>
      <c r="F17" s="268"/>
      <c r="G17" s="268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A38" sqref="A38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314" t="s">
        <v>405</v>
      </c>
      <c r="B1" s="314"/>
      <c r="C1" s="314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312" t="s">
        <v>436</v>
      </c>
      <c r="C3" s="313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258236.78999999998</v>
      </c>
      <c r="C6" s="13">
        <f>SUM('3. กยท.ข.ตล. '!G41)</f>
        <v>31121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31027</v>
      </c>
      <c r="C7" s="10">
        <f>SUM('3. กยท.ข.ตล. '!G16)</f>
        <v>5550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223651</v>
      </c>
      <c r="C8" s="16">
        <f>SUM('3. กยท.ข.ตล. '!G30)</f>
        <v>25532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16778.96</v>
      </c>
      <c r="C9" s="10">
        <f>SUM('3. กยท.ข.ตล. '!G50)</f>
        <v>2467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70892</v>
      </c>
      <c r="C10" s="13">
        <f>SUM('2. กยท.ข.ตก. '!G86)</f>
        <v>10949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13306</v>
      </c>
      <c r="C11" s="17">
        <f>SUM('2. กยท.ข.ตก. '!G69)</f>
        <v>1331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5346</v>
      </c>
      <c r="C12" s="13">
        <f>SUM('2. กยท.ข.ตก. '!G119)</f>
        <v>569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35820</v>
      </c>
      <c r="C13" s="10">
        <f>SUM('2. กยท.ข.ตก. '!G57)</f>
        <v>4576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2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378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404</v>
      </c>
      <c r="B35" s="135">
        <f>SUM('7. กยท.ข.อนล.'!F8)</f>
        <v>0</v>
      </c>
      <c r="C35" s="17">
        <f>SUM('7. กยท.ข.อนล.'!G8)</f>
        <v>0</v>
      </c>
    </row>
    <row r="36" spans="1:9" ht="24" x14ac:dyDescent="0.55000000000000004">
      <c r="A36" s="315" t="s">
        <v>30</v>
      </c>
      <c r="B36" s="109"/>
      <c r="C36" s="99">
        <f>SUM(B5:B35)</f>
        <v>1520611.3299999998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159644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1520611.33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27 ม.ค. 69</vt:lpstr>
      <vt:lpstr>'3. กยท.ข.ตล. '!Print_Area</vt:lpstr>
      <vt:lpstr>'รายจังหวัด 27 ม.ค.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2026-02-03T08:19:02Z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