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11 พฤศจิกายน 2568\"/>
    </mc:Choice>
  </mc:AlternateContent>
  <xr:revisionPtr revIDLastSave="0" documentId="13_ncr:1_{84383ED4-251B-46CE-B543-D12907FB2A2C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25 พ.ย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25 พ.ย. 68'!$A$1:$C$38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C23" i="47" l="1"/>
  <c r="B23" i="47"/>
  <c r="G65" i="56"/>
  <c r="F65" i="56"/>
  <c r="G64" i="56"/>
  <c r="F64" i="56"/>
  <c r="G16" i="57" l="1"/>
  <c r="F16" i="57"/>
  <c r="F41" i="57"/>
  <c r="F34" i="52" l="1"/>
  <c r="G46" i="52"/>
  <c r="C34" i="47" s="1"/>
  <c r="F46" i="52"/>
  <c r="B34" i="47" s="1"/>
  <c r="G7" i="57"/>
  <c r="F7" i="57"/>
  <c r="G85" i="53"/>
  <c r="F85" i="53"/>
  <c r="F60" i="53"/>
  <c r="G34" i="52"/>
  <c r="G72" i="53"/>
  <c r="G23" i="56"/>
  <c r="C33" i="47" s="1"/>
  <c r="F23" i="56"/>
  <c r="B33" i="47" l="1"/>
  <c r="C32" i="47"/>
  <c r="C30" i="47"/>
  <c r="B30" i="47"/>
  <c r="C31" i="47"/>
  <c r="B31" i="47"/>
  <c r="B32" i="47" l="1"/>
  <c r="F44" i="52"/>
  <c r="F56" i="56" l="1"/>
  <c r="G52" i="56"/>
  <c r="F52" i="56"/>
  <c r="G21" i="56"/>
  <c r="F21" i="56"/>
  <c r="G36" i="57"/>
  <c r="F36" i="57"/>
  <c r="G60" i="56" l="1"/>
  <c r="F60" i="56"/>
  <c r="C24" i="47"/>
  <c r="C29" i="47" l="1"/>
  <c r="B29" i="47"/>
  <c r="C28" i="47"/>
  <c r="B28" i="47"/>
  <c r="C21" i="47"/>
  <c r="B21" i="47"/>
  <c r="B24" i="47"/>
  <c r="G44" i="52" l="1"/>
  <c r="C25" i="47"/>
  <c r="B25" i="47"/>
  <c r="G56" i="53"/>
  <c r="C13" i="47" s="1"/>
  <c r="F56" i="53"/>
  <c r="G41" i="57"/>
  <c r="C27" i="47" s="1"/>
  <c r="B27" i="47"/>
  <c r="F31" i="57"/>
  <c r="F45" i="57" s="1"/>
  <c r="F46" i="57" s="1"/>
  <c r="G31" i="57"/>
  <c r="G30" i="54"/>
  <c r="C8" i="47" s="1"/>
  <c r="C26" i="47" l="1"/>
  <c r="G45" i="57"/>
  <c r="B26" i="47"/>
  <c r="B13" i="47"/>
  <c r="B17" i="47"/>
  <c r="G56" i="56"/>
  <c r="G16" i="54"/>
  <c r="C7" i="47" s="1"/>
  <c r="F16" i="54"/>
  <c r="B7" i="47" s="1"/>
  <c r="B22" i="47" l="1"/>
  <c r="C22" i="47"/>
  <c r="F66" i="56" l="1"/>
  <c r="F68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G11" i="58"/>
  <c r="F13" i="58" s="1"/>
  <c r="F11" i="58"/>
  <c r="F12" i="58" s="1"/>
  <c r="F67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3" i="53"/>
  <c r="C12" i="47" s="1"/>
  <c r="F113" i="53"/>
  <c r="C10" i="47"/>
  <c r="B10" i="47"/>
  <c r="C20" i="47"/>
  <c r="F72" i="53"/>
  <c r="G68" i="53"/>
  <c r="C11" i="47" s="1"/>
  <c r="G60" i="53"/>
  <c r="C14" i="47" s="1"/>
  <c r="G40" i="52"/>
  <c r="F40" i="52"/>
  <c r="F47" i="52" s="1"/>
  <c r="C15" i="47"/>
  <c r="B15" i="47"/>
  <c r="B12" i="47" l="1"/>
  <c r="C16" i="47"/>
  <c r="G47" i="52"/>
  <c r="F49" i="52" s="1"/>
  <c r="C36" i="47"/>
  <c r="B5" i="47"/>
  <c r="B14" i="47"/>
  <c r="B20" i="47"/>
  <c r="B16" i="47"/>
  <c r="F48" i="52"/>
  <c r="F20" i="55"/>
  <c r="G20" i="55"/>
  <c r="F22" i="55" s="1"/>
  <c r="F68" i="54"/>
  <c r="F47" i="57"/>
  <c r="G114" i="53"/>
  <c r="B18" i="47"/>
  <c r="F114" i="53"/>
  <c r="F115" i="53" s="1"/>
  <c r="C18" i="47"/>
  <c r="C35" i="47" l="1"/>
  <c r="F116" i="53"/>
  <c r="F21" i="55"/>
  <c r="F67" i="54"/>
  <c r="C38" i="47" l="1"/>
</calcChain>
</file>

<file path=xl/sharedStrings.xml><?xml version="1.0" encoding="utf-8"?>
<sst xmlns="http://schemas.openxmlformats.org/spreadsheetml/2006/main" count="715" uniqueCount="412">
  <si>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</si>
  <si>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</si>
  <si>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</si>
  <si>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</si>
  <si>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</si>
  <si>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</si>
  <si>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</si>
  <si>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</si>
  <si>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</si>
  <si>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</si>
  <si>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</si>
  <si>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</si>
  <si>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</si>
  <si>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</si>
  <si>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</si>
  <si>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</si>
  <si>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</si>
  <si>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</si>
  <si>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</si>
  <si>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</si>
  <si>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</si>
  <si>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</si>
  <si>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</si>
  <si>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</si>
  <si>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</si>
  <si>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</si>
  <si>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</si>
  <si>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</si>
  <si>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</si>
  <si>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</si>
  <si>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</si>
  <si>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</si>
  <si>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</si>
  <si>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</si>
  <si>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</si>
  <si>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</si>
  <si>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</si>
  <si>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</si>
  <si>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</si>
  <si>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</si>
  <si>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</si>
  <si>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</si>
  <si>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</si>
  <si>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</si>
  <si>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</si>
  <si>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</si>
  <si>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</si>
  <si>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</si>
  <si>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</si>
  <si>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</si>
  <si>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</si>
  <si>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</si>
  <si>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</si>
  <si>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</si>
  <si>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</si>
  <si>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</si>
  <si>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</si>
  <si>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</si>
  <si>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</si>
  <si>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</si>
  <si>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</si>
  <si>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</si>
  <si>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</si>
  <si>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</si>
  <si>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</si>
  <si>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</si>
  <si>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</si>
  <si>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</si>
  <si>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</si>
  <si>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</si>
  <si>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</si>
  <si>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</si>
  <si>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</si>
  <si>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</si>
  <si>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</si>
  <si>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</si>
  <si>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</si>
  <si>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</si>
  <si>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</si>
  <si>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</si>
  <si>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</si>
  <si>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</si>
  <si>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</si>
  <si>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</si>
  <si>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</si>
  <si>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</si>
  <si>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</si>
  <si>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</si>
  <si>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</si>
  <si>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</si>
  <si>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</si>
  <si>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</si>
  <si>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</si>
  <si>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</si>
  <si>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</si>
  <si>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</si>
  <si>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</si>
  <si>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</si>
  <si>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</si>
  <si>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</si>
  <si>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</si>
  <si>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</si>
  <si>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</si>
  <si>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</si>
  <si>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</si>
  <si>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</si>
  <si>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</si>
  <si>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</si>
  <si>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</si>
  <si>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</si>
  <si>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</si>
  <si>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</si>
  <si>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</si>
  <si>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</si>
  <si>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</si>
  <si>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</si>
  <si>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</si>
  <si>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</si>
  <si>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</si>
  <si>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</si>
  <si>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</si>
  <si>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</si>
  <si>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</si>
  <si>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</si>
  <si>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</si>
  <si>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</si>
  <si>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</si>
  <si>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</si>
  <si>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</si>
  <si>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</si>
  <si>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</si>
  <si>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</si>
  <si>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</si>
  <si>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</si>
  <si>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</si>
  <si>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</si>
  <si>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</si>
  <si>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</si>
  <si>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</si>
  <si>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</si>
  <si>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</si>
  <si>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</si>
  <si>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</si>
  <si>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</si>
  <si>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</si>
  <si>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</si>
  <si>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</si>
  <si>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</si>
  <si>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</si>
  <si>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</si>
  <si>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</si>
  <si>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</si>
  <si>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</si>
  <si>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</si>
  <si>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</si>
  <si>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</si>
  <si>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</si>
  <si>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</si>
  <si>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</si>
  <si>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</si>
  <si>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</si>
  <si>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</si>
  <si>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</si>
  <si>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</si>
  <si>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</si>
  <si>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</si>
  <si>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</si>
  <si>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</si>
  <si>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</si>
  <si>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</si>
  <si>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</si>
  <si>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</si>
  <si>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</si>
  <si>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</si>
  <si>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</si>
  <si>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</si>
  <si>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</si>
  <si>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</si>
  <si>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</si>
  <si>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</si>
  <si>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</si>
  <si>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</si>
  <si>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</si>
  <si>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</si>
  <si>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</si>
  <si>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</si>
  <si>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</si>
  <si>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</si>
  <si>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</si>
  <si>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</si>
  <si>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</si>
  <si>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</si>
  <si>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</si>
  <si>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</si>
  <si>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</si>
  <si>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</si>
  <si>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</si>
  <si>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</si>
  <si>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</si>
  <si>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</si>
  <si>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</si>
  <si>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</si>
  <si>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</si>
  <si>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</si>
  <si>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</si>
  <si>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</si>
  <si>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</si>
  <si>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</si>
  <si>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</si>
  <si>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</si>
  <si>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</si>
  <si>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</si>
  <si>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</si>
  <si>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</si>
  <si>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</si>
  <si>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</si>
  <si>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</si>
  <si>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</si>
  <si>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</si>
  <si>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</si>
  <si>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</si>
  <si>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</si>
  <si>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</si>
  <si>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</si>
  <si>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</si>
  <si>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</si>
  <si>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</si>
  <si>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</si>
  <si>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</si>
  <si>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</si>
  <si>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</si>
  <si>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</si>
  <si>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</si>
  <si>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</si>
  <si>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</si>
  <si>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</si>
  <si>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</si>
  <si>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</si>
  <si>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</si>
  <si>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</si>
  <si>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</si>
  <si>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</si>
  <si>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</si>
  <si>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</si>
  <si>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</si>
  <si>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</si>
  <si>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</si>
  <si>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</si>
  <si>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</si>
  <si>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</si>
  <si>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</si>
  <si>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</si>
  <si>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</si>
  <si>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</si>
  <si>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</si>
  <si>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</si>
  <si>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</si>
  <si>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</si>
  <si>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</si>
  <si>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</si>
  <si>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</si>
  <si>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</si>
  <si>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</si>
  <si>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</si>
  <si>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</si>
  <si>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</si>
  <si>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</si>
  <si>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</si>
  <si>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</si>
  <si>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</si>
  <si>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</si>
  <si>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</si>
  <si>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</si>
  <si>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</si>
  <si>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</si>
  <si>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</si>
  <si>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</si>
  <si>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</si>
  <si>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</si>
  <si>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</si>
  <si>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</si>
  <si>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</si>
  <si>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</si>
  <si>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</si>
  <si>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</si>
  <si>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</si>
  <si>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</si>
  <si>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</si>
  <si>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</si>
  <si>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</si>
  <si>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</si>
  <si>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</si>
  <si>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</si>
  <si>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</si>
  <si>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</si>
  <si>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</si>
  <si>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</si>
  <si>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</si>
  <si>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</si>
  <si>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</si>
  <si>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</si>
  <si>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</si>
  <si>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</si>
  <si>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</si>
  <si>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</si>
  <si>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</si>
  <si>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</si>
  <si>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</si>
  <si>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</si>
  <si>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</si>
  <si>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</si>
  <si>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</si>
  <si>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</si>
  <si>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</si>
  <si>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</si>
  <si>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</si>
  <si>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</si>
  <si>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</si>
  <si>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</si>
  <si>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</si>
  <si>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</si>
  <si>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</si>
  <si>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</si>
  <si>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</si>
  <si>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</si>
  <si>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</si>
  <si>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</si>
  <si>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</si>
  <si>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</si>
  <si>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</si>
  <si>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</si>
  <si>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</si>
  <si>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</si>
  <si>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</si>
  <si>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</si>
  <si>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</si>
  <si>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</si>
  <si>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</si>
  <si>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</si>
  <si>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</si>
  <si>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</si>
  <si>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</si>
  <si>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</si>
  <si>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</si>
  <si>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</si>
  <si>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</si>
  <si>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</si>
  <si>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</si>
  <si>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คลองเฉลิม</t>
  </si>
  <si>
    <t>สมหวัง</t>
  </si>
  <si>
    <t>ชุมพล</t>
  </si>
  <si>
    <t>นาขยาด</t>
  </si>
  <si>
    <t>เกาะเต่า</t>
  </si>
  <si>
    <t>เขาย่า</t>
  </si>
  <si>
    <t>ตะแพน</t>
  </si>
  <si>
    <t>ปากแพรก</t>
  </si>
  <si>
    <t>ท่าขนอน</t>
  </si>
  <si>
    <t>คีรีรัฐนิคม</t>
  </si>
  <si>
    <t>เขาเจียก</t>
  </si>
  <si>
    <t>ลำสินธุ์</t>
  </si>
  <si>
    <t>เกาะกูด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</si>
  <si>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</si>
  <si>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</si>
  <si>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</si>
  <si>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</si>
  <si>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</si>
  <si>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</si>
  <si>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</si>
  <si>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</si>
  <si>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</si>
  <si>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</si>
  <si>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</si>
  <si>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</si>
  <si>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</si>
  <si>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</si>
  <si>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</si>
  <si>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</si>
  <si>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</si>
  <si>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สามหงษ์</t>
  </si>
  <si>
    <t>โสกก่าม</t>
  </si>
  <si>
    <t>บ้านต้อง</t>
  </si>
  <si>
    <t>นาสะแบง</t>
  </si>
  <si>
    <t>นาสิงห์</t>
  </si>
  <si>
    <t>บางสะพาน</t>
  </si>
  <si>
    <t>บางสะพานน้อย</t>
  </si>
  <si>
    <t>รวมจังหวัดประจวบคีรีขันธ์</t>
  </si>
  <si>
    <t>30. ประจวบคีรีขันธ์</t>
  </si>
  <si>
    <r>
      <t>สถานการณ์การแพร่ระบาดของโรคใบร่วงชนิดใหม่ในยางพารา ใน 30 จังหวัด</t>
    </r>
    <r>
      <rPr>
        <b/>
        <sz val="18"/>
        <color theme="1"/>
        <rFont val="TH SarabunPSK"/>
        <family val="2"/>
      </rPr>
      <t xml:space="preserve">             </t>
    </r>
  </si>
  <si>
    <t>122</t>
  </si>
  <si>
    <t>นาแสง</t>
  </si>
  <si>
    <t>ชัยพร</t>
  </si>
  <si>
    <t>ข้อมูล ณ วันที่ 4 พฤศจิกายน 2568</t>
  </si>
  <si>
    <t>เขาไยราช</t>
  </si>
  <si>
    <t>ข้อมูล ณ วันที่ 25 พฤศจิกายน 2568</t>
  </si>
  <si>
    <t>อ่างทอง</t>
  </si>
  <si>
    <t>ณ วันที่ 25 พฤศจิกายน 2568</t>
  </si>
  <si>
    <t>คำนาดี</t>
  </si>
  <si>
    <t>ชมภูพร</t>
  </si>
  <si>
    <t>โคกกว้าง</t>
  </si>
  <si>
    <t>โคกก่อง</t>
  </si>
  <si>
    <t>บุ่งคล้า</t>
  </si>
  <si>
    <t>นาปรัง</t>
  </si>
  <si>
    <t>งิม</t>
  </si>
  <si>
    <t>ปง</t>
  </si>
  <si>
    <t>บ่อเหล็กลอง</t>
  </si>
  <si>
    <t>ทุ่งแล้ง</t>
  </si>
  <si>
    <t>ลอง</t>
  </si>
  <si>
    <t xml:space="preserve">ตามหนังสือ กยท.ข.อนล. ที่ กษ 2915/135 ลงวันที่ 13 พ.ย. 2568 เรื่อง รายงานสถานการณ์การแพร่ระบาดของใบร่วงชนิดใหม่ในยางพารา กยท.ข.อนล. </t>
  </si>
  <si>
    <t>ได้รับแจ้งจากการยางแห่งประเทศไทยจังหวัดศรีสะเกษ เกษตรกรรายนางอภิญญา บุญศรี ตั้งอยู่อ.กันทรลักษณ์ จ.ศรีสะเกษ พบกว่าสวนยางมีใบร่วง และมีจุดน้ำตาล</t>
  </si>
  <si>
    <t>ยังไม่สามารถระบุชนิดโรคพืชแน่ชัดได้ และอยู่ระหว่างการเฝ้าระวังการระบาด</t>
  </si>
  <si>
    <t>ละลาย</t>
  </si>
  <si>
    <t>กันทรลักษณ์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</si>
</sst>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  <numFmt numFmtId="190" formatCode="0.000"/>
    <numFmt numFmtId="191" formatCode="#,##0.000_ ;\-#,##0.0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2" borderId="2" xfId="0" applyFont="1" applyFill="1" applyBorder="1" applyAlignment="1">
      <alignment horizontal="center"/>
    </xf>
    <xf numFmtId="0" fontId="15" fillId="12" borderId="2" xfId="0" applyFont="1" applyFill="1" applyBorder="1"/>
    <xf numFmtId="43" fontId="15" fillId="12" borderId="2" xfId="1" quotePrefix="1" applyFont="1" applyFill="1" applyBorder="1" applyAlignment="1">
      <alignment horizontal="right"/>
    </xf>
    <xf numFmtId="4" fontId="15" fillId="12" borderId="2" xfId="0" quotePrefix="1" applyNumberFormat="1" applyFont="1" applyFill="1" applyBorder="1" applyAlignment="1">
      <alignment horizontal="right"/>
    </xf>
    <xf numFmtId="0" fontId="15" fillId="12" borderId="5" xfId="0" applyFont="1" applyFill="1" applyBorder="1" applyAlignment="1">
      <alignment horizontal="center"/>
    </xf>
    <xf numFmtId="43" fontId="15" fillId="12" borderId="2" xfId="1" applyFont="1" applyFill="1" applyBorder="1" applyAlignment="1">
      <alignment horizontal="right"/>
    </xf>
    <xf numFmtId="188" fontId="15" fillId="12" borderId="2" xfId="1" applyNumberFormat="1" applyFont="1" applyFill="1" applyBorder="1" applyAlignment="1">
      <alignment horizontal="right"/>
    </xf>
    <xf numFmtId="3" fontId="15" fillId="12" borderId="2" xfId="0" applyNumberFormat="1" applyFont="1" applyFill="1" applyBorder="1" applyAlignment="1">
      <alignment horizontal="right"/>
    </xf>
    <xf numFmtId="188" fontId="15" fillId="12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2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2" borderId="2" xfId="0" quotePrefix="1" applyFont="1" applyFill="1" applyBorder="1" applyAlignment="1">
      <alignment horizontal="center"/>
    </xf>
    <xf numFmtId="0" fontId="13" fillId="12" borderId="2" xfId="0" applyFont="1" applyFill="1" applyBorder="1"/>
    <xf numFmtId="0" fontId="13" fillId="12" borderId="2" xfId="0" applyFont="1" applyFill="1" applyBorder="1" applyAlignment="1">
      <alignment horizontal="center"/>
    </xf>
    <xf numFmtId="0" fontId="15" fillId="12" borderId="2" xfId="0" quotePrefix="1" applyFont="1" applyFill="1" applyBorder="1" applyAlignment="1">
      <alignment horizontal="center"/>
    </xf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9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5" fillId="13" borderId="2" xfId="0" applyFont="1" applyFill="1" applyBorder="1"/>
    <xf numFmtId="0" fontId="15" fillId="13" borderId="2" xfId="0" applyFont="1" applyFill="1" applyBorder="1" applyAlignment="1">
      <alignment horizontal="center"/>
    </xf>
    <xf numFmtId="189" fontId="15" fillId="13" borderId="2" xfId="1" quotePrefix="1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8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8" fontId="15" fillId="14" borderId="2" xfId="1" quotePrefix="1" applyNumberFormat="1" applyFont="1" applyFill="1" applyBorder="1" applyAlignment="1">
      <alignment horizontal="right"/>
    </xf>
    <xf numFmtId="189" fontId="18" fillId="0" borderId="0" xfId="0" applyNumberFormat="1" applyFont="1" applyAlignment="1">
      <alignment horizontal="center"/>
    </xf>
    <xf numFmtId="189" fontId="15" fillId="12" borderId="2" xfId="1" quotePrefix="1" applyNumberFormat="1" applyFont="1" applyFill="1" applyBorder="1" applyAlignment="1">
      <alignment horizontal="right"/>
    </xf>
    <xf numFmtId="189" fontId="13" fillId="12" borderId="2" xfId="1" quotePrefix="1" applyNumberFormat="1" applyFont="1" applyFill="1" applyBorder="1" applyAlignment="1">
      <alignment horizontal="right"/>
    </xf>
    <xf numFmtId="2" fontId="15" fillId="0" borderId="2" xfId="1" quotePrefix="1" applyNumberFormat="1" applyFont="1" applyFill="1" applyBorder="1" applyAlignment="1">
      <alignment horizontal="right"/>
    </xf>
    <xf numFmtId="0" fontId="15" fillId="12" borderId="2" xfId="0" applyFont="1" applyFill="1" applyBorder="1" applyAlignment="1">
      <alignment horizontal="left"/>
    </xf>
    <xf numFmtId="190" fontId="15" fillId="0" borderId="2" xfId="1" quotePrefix="1" applyNumberFormat="1" applyFont="1" applyFill="1" applyBorder="1" applyAlignment="1">
      <alignment horizontal="right"/>
    </xf>
    <xf numFmtId="190" fontId="13" fillId="9" borderId="2" xfId="0" applyNumberFormat="1" applyFont="1" applyFill="1" applyBorder="1" applyAlignment="1">
      <alignment horizontal="right"/>
    </xf>
    <xf numFmtId="191" fontId="13" fillId="0" borderId="0" xfId="0" applyNumberFormat="1" applyFont="1" applyAlignment="1">
      <alignment horizontal="center"/>
    </xf>
    <xf numFmtId="191" fontId="23" fillId="7" borderId="2" xfId="0" applyNumberFormat="1" applyFont="1" applyFill="1" applyBorder="1" applyAlignment="1">
      <alignment horizontal="righ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8" borderId="2" xfId="0" quotePrefix="1" applyFont="1" applyFill="1" applyBorder="1" applyAlignment="1">
      <alignment horizontal="center"/>
    </xf>
    <xf numFmtId="0" fontId="13" fillId="8" borderId="4" xfId="0" quotePrefix="1" applyFont="1" applyFill="1" applyBorder="1" applyAlignment="1">
      <alignment horizontal="center"/>
    </xf>
    <xf numFmtId="0" fontId="13" fillId="8" borderId="8" xfId="0" quotePrefix="1" applyFont="1" applyFill="1" applyBorder="1" applyAlignment="1">
      <alignment horizontal="center"/>
    </xf>
    <xf numFmtId="1" fontId="13" fillId="8" borderId="2" xfId="1" quotePrefix="1" applyNumberFormat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9"/>
  <sheetViews>
    <sheetView showGridLines="0" view="pageBreakPreview" zoomScale="110" zoomScaleNormal="120" workbookViewId="0">
      <pane ySplit="3" topLeftCell="A35" activePane="bottomLeft" state="frozen"/>
      <selection pane="bottomLeft" activeCell="A52" sqref="A52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55" t="s">
        <v>305</v>
      </c>
      <c r="B1" s="255"/>
      <c r="C1" s="255"/>
      <c r="D1" s="255"/>
      <c r="E1" s="255"/>
      <c r="F1" s="255"/>
      <c r="G1" s="255"/>
    </row>
    <row r="2" spans="1:7" ht="6.95" customHeight="1" x14ac:dyDescent="0.55000000000000004">
      <c r="A2" s="256"/>
      <c r="B2" s="256"/>
      <c r="C2" s="256"/>
      <c r="D2" s="256"/>
      <c r="E2" s="256"/>
      <c r="F2" s="256"/>
      <c r="G2" s="256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312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319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306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307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338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308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329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2">
        <v>0</v>
      </c>
      <c r="G12" s="172">
        <v>0</v>
      </c>
    </row>
    <row r="13" spans="1:7" ht="24" customHeight="1" x14ac:dyDescent="0.55000000000000004">
      <c r="A13" s="47"/>
      <c r="B13" s="46"/>
      <c r="C13" s="47"/>
      <c r="D13" s="46" t="s">
        <v>309</v>
      </c>
      <c r="E13" s="46" t="s">
        <v>9</v>
      </c>
      <c r="F13" s="172">
        <v>0</v>
      </c>
      <c r="G13" s="172">
        <v>0</v>
      </c>
    </row>
    <row r="14" spans="1:7" ht="24" customHeight="1" x14ac:dyDescent="0.55000000000000004">
      <c r="A14" s="47"/>
      <c r="B14" s="46"/>
      <c r="C14" s="47"/>
      <c r="D14" s="46" t="s">
        <v>316</v>
      </c>
      <c r="E14" s="46" t="s">
        <v>10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 t="s">
        <v>330</v>
      </c>
      <c r="E15" s="46" t="s">
        <v>10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361</v>
      </c>
      <c r="E16" s="46" t="s">
        <v>10</v>
      </c>
      <c r="F16" s="180"/>
      <c r="G16" s="180"/>
    </row>
    <row r="17" spans="1:7" ht="24" customHeight="1" x14ac:dyDescent="0.55000000000000004">
      <c r="A17" s="47"/>
      <c r="B17" s="46"/>
      <c r="C17" s="47"/>
      <c r="D17" s="46" t="s">
        <v>339</v>
      </c>
      <c r="E17" s="46" t="s">
        <v>11</v>
      </c>
      <c r="F17" s="244">
        <v>21.5</v>
      </c>
      <c r="G17" s="180">
        <v>4</v>
      </c>
    </row>
    <row r="18" spans="1:7" ht="24" customHeight="1" x14ac:dyDescent="0.55000000000000004">
      <c r="A18" s="47"/>
      <c r="B18" s="46"/>
      <c r="C18" s="47"/>
      <c r="D18" s="46" t="s">
        <v>310</v>
      </c>
      <c r="E18" s="46" t="s">
        <v>12</v>
      </c>
      <c r="F18" s="172">
        <v>0</v>
      </c>
      <c r="G18" s="172">
        <v>0</v>
      </c>
    </row>
    <row r="19" spans="1:7" ht="24" customHeight="1" x14ac:dyDescent="0.55000000000000004">
      <c r="A19" s="47"/>
      <c r="B19" s="46"/>
      <c r="C19" s="47"/>
      <c r="D19" s="46" t="s">
        <v>340</v>
      </c>
      <c r="E19" s="46" t="s">
        <v>12</v>
      </c>
      <c r="F19" s="172">
        <v>100</v>
      </c>
      <c r="G19" s="172">
        <v>20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2">
        <v>0</v>
      </c>
      <c r="G20" s="172">
        <v>0</v>
      </c>
    </row>
    <row r="21" spans="1:7" ht="24" customHeight="1" x14ac:dyDescent="0.55000000000000004">
      <c r="A21" s="47"/>
      <c r="B21" s="46"/>
      <c r="C21" s="47"/>
      <c r="D21" s="46" t="s">
        <v>311</v>
      </c>
      <c r="E21" s="46" t="s">
        <v>13</v>
      </c>
      <c r="F21" s="172"/>
      <c r="G21" s="172"/>
    </row>
    <row r="22" spans="1:7" ht="24" customHeight="1" x14ac:dyDescent="0.55000000000000004">
      <c r="A22" s="47"/>
      <c r="B22" s="46"/>
      <c r="C22" s="47"/>
      <c r="D22" s="46" t="s">
        <v>319</v>
      </c>
      <c r="E22" s="46" t="s">
        <v>8</v>
      </c>
      <c r="F22" s="172">
        <v>200</v>
      </c>
      <c r="G22" s="172">
        <v>20</v>
      </c>
    </row>
    <row r="23" spans="1:7" ht="24" customHeight="1" x14ac:dyDescent="0.55000000000000004">
      <c r="A23" s="47"/>
      <c r="B23" s="46"/>
      <c r="C23" s="47"/>
      <c r="D23" s="46" t="s">
        <v>377</v>
      </c>
      <c r="E23" s="46" t="s">
        <v>8</v>
      </c>
      <c r="F23" s="172">
        <v>300</v>
      </c>
      <c r="G23" s="172">
        <v>30</v>
      </c>
    </row>
    <row r="24" spans="1:7" ht="24" customHeight="1" x14ac:dyDescent="0.55000000000000004">
      <c r="A24" s="47"/>
      <c r="B24" s="46"/>
      <c r="C24" s="47"/>
      <c r="D24" s="46" t="s">
        <v>8</v>
      </c>
      <c r="E24" s="46" t="s">
        <v>8</v>
      </c>
      <c r="F24" s="172">
        <v>200</v>
      </c>
      <c r="G24" s="172">
        <v>20</v>
      </c>
    </row>
    <row r="25" spans="1:7" ht="24" customHeight="1" x14ac:dyDescent="0.55000000000000004">
      <c r="A25" s="47"/>
      <c r="B25" s="46"/>
      <c r="C25" s="47"/>
      <c r="D25" s="46" t="s">
        <v>341</v>
      </c>
      <c r="E25" s="46" t="s">
        <v>342</v>
      </c>
      <c r="F25" s="172">
        <v>100</v>
      </c>
      <c r="G25" s="172">
        <v>10</v>
      </c>
    </row>
    <row r="26" spans="1:7" ht="24" customHeight="1" x14ac:dyDescent="0.55000000000000004">
      <c r="A26" s="47"/>
      <c r="B26" s="46"/>
      <c r="C26" s="47"/>
      <c r="D26" s="46" t="s">
        <v>343</v>
      </c>
      <c r="E26" s="46" t="s">
        <v>342</v>
      </c>
      <c r="F26" s="172">
        <v>50</v>
      </c>
      <c r="G26" s="172">
        <v>10</v>
      </c>
    </row>
    <row r="27" spans="1:7" ht="24" customHeight="1" x14ac:dyDescent="0.55000000000000004">
      <c r="A27" s="47"/>
      <c r="B27" s="46"/>
      <c r="C27" s="47"/>
      <c r="D27" s="46" t="s">
        <v>344</v>
      </c>
      <c r="E27" s="46" t="s">
        <v>342</v>
      </c>
      <c r="F27" s="172">
        <v>0</v>
      </c>
      <c r="G27" s="172">
        <v>0</v>
      </c>
    </row>
    <row r="28" spans="1:7" ht="24" customHeight="1" x14ac:dyDescent="0.55000000000000004">
      <c r="A28" s="47"/>
      <c r="B28" s="46"/>
      <c r="C28" s="47"/>
      <c r="D28" s="46" t="s">
        <v>14</v>
      </c>
      <c r="E28" s="46" t="s">
        <v>14</v>
      </c>
      <c r="F28" s="180">
        <v>0</v>
      </c>
      <c r="G28" s="180">
        <v>0</v>
      </c>
    </row>
    <row r="29" spans="1:7" ht="24" customHeight="1" x14ac:dyDescent="0.55000000000000004">
      <c r="A29" s="47"/>
      <c r="B29" s="46"/>
      <c r="C29" s="47"/>
      <c r="D29" s="46" t="s">
        <v>355</v>
      </c>
      <c r="E29" s="46" t="s">
        <v>14</v>
      </c>
      <c r="F29" s="180">
        <v>0</v>
      </c>
      <c r="G29" s="180">
        <v>0</v>
      </c>
    </row>
    <row r="30" spans="1:7" ht="24" customHeight="1" x14ac:dyDescent="0.55000000000000004">
      <c r="A30" s="47"/>
      <c r="B30" s="46"/>
      <c r="C30" s="47"/>
      <c r="D30" s="46" t="s">
        <v>317</v>
      </c>
      <c r="E30" s="46" t="s">
        <v>318</v>
      </c>
      <c r="F30" s="180">
        <v>0</v>
      </c>
      <c r="G30" s="180">
        <v>0</v>
      </c>
    </row>
    <row r="31" spans="1:7" ht="24" customHeight="1" x14ac:dyDescent="0.55000000000000004">
      <c r="A31" s="47"/>
      <c r="B31" s="46"/>
      <c r="C31" s="47"/>
      <c r="D31" s="46" t="s">
        <v>362</v>
      </c>
      <c r="E31" s="46" t="s">
        <v>15</v>
      </c>
      <c r="F31" s="180">
        <v>0</v>
      </c>
      <c r="G31" s="180">
        <v>0</v>
      </c>
    </row>
    <row r="32" spans="1:7" ht="24" customHeight="1" x14ac:dyDescent="0.55000000000000004">
      <c r="A32" s="47"/>
      <c r="B32" s="46"/>
      <c r="C32" s="47"/>
      <c r="D32" s="46" t="s">
        <v>363</v>
      </c>
      <c r="E32" s="46" t="s">
        <v>15</v>
      </c>
      <c r="F32" s="180">
        <v>0</v>
      </c>
      <c r="G32" s="180">
        <v>0</v>
      </c>
    </row>
    <row r="33" spans="1:13" ht="24" customHeight="1" x14ac:dyDescent="0.55000000000000004">
      <c r="A33" s="47"/>
      <c r="B33" s="46"/>
      <c r="C33" s="47"/>
      <c r="D33" s="46" t="s">
        <v>356</v>
      </c>
      <c r="E33" s="46" t="s">
        <v>357</v>
      </c>
      <c r="F33" s="180">
        <v>0</v>
      </c>
      <c r="G33" s="180">
        <v>0</v>
      </c>
    </row>
    <row r="34" spans="1:13" ht="23.85" customHeight="1" x14ac:dyDescent="0.55000000000000004">
      <c r="A34" s="257" t="s">
        <v>16</v>
      </c>
      <c r="B34" s="257"/>
      <c r="C34" s="257"/>
      <c r="D34" s="257"/>
      <c r="E34" s="257"/>
      <c r="F34" s="185">
        <f>SUM(F4:F33)</f>
        <v>971.5</v>
      </c>
      <c r="G34" s="185">
        <f>SUM(G4:G33)</f>
        <v>114</v>
      </c>
    </row>
    <row r="35" spans="1:13" x14ac:dyDescent="0.55000000000000004">
      <c r="A35" s="47">
        <v>2</v>
      </c>
      <c r="B35" s="50" t="s">
        <v>17</v>
      </c>
      <c r="C35" s="73"/>
      <c r="D35" s="47"/>
      <c r="E35" s="50" t="s">
        <v>18</v>
      </c>
      <c r="F35" s="180">
        <v>0</v>
      </c>
      <c r="G35" s="180">
        <v>0</v>
      </c>
    </row>
    <row r="36" spans="1:13" x14ac:dyDescent="0.55000000000000004">
      <c r="A36" s="173"/>
      <c r="B36" s="50"/>
      <c r="C36" s="73"/>
      <c r="D36" s="47"/>
      <c r="E36" s="50" t="s">
        <v>19</v>
      </c>
      <c r="F36" s="180">
        <v>100</v>
      </c>
      <c r="G36" s="180">
        <v>8</v>
      </c>
    </row>
    <row r="37" spans="1:13" x14ac:dyDescent="0.55000000000000004">
      <c r="A37" s="173"/>
      <c r="B37" s="50"/>
      <c r="C37" s="73"/>
      <c r="D37" s="47"/>
      <c r="E37" s="50" t="s">
        <v>20</v>
      </c>
      <c r="F37" s="180">
        <v>90</v>
      </c>
      <c r="G37" s="180">
        <v>7</v>
      </c>
    </row>
    <row r="38" spans="1:13" x14ac:dyDescent="0.55000000000000004">
      <c r="A38" s="173"/>
      <c r="B38" s="50"/>
      <c r="C38" s="73"/>
      <c r="D38" s="47"/>
      <c r="E38" s="50" t="s">
        <v>21</v>
      </c>
      <c r="F38" s="180">
        <v>60</v>
      </c>
      <c r="G38" s="180">
        <v>5</v>
      </c>
    </row>
    <row r="39" spans="1:13" x14ac:dyDescent="0.55000000000000004">
      <c r="A39" s="173"/>
      <c r="B39" s="50"/>
      <c r="C39" s="73"/>
      <c r="D39" s="47"/>
      <c r="E39" s="50" t="s">
        <v>22</v>
      </c>
      <c r="F39" s="172">
        <v>100</v>
      </c>
      <c r="G39" s="172">
        <v>9</v>
      </c>
    </row>
    <row r="40" spans="1:13" x14ac:dyDescent="0.55000000000000004">
      <c r="A40" s="258" t="s">
        <v>23</v>
      </c>
      <c r="B40" s="259"/>
      <c r="C40" s="259"/>
      <c r="D40" s="259"/>
      <c r="E40" s="260"/>
      <c r="F40" s="183">
        <f>SUM(F35:F39)</f>
        <v>350</v>
      </c>
      <c r="G40" s="89">
        <f>SUM(G35:G39)</f>
        <v>29</v>
      </c>
    </row>
    <row r="41" spans="1:13" x14ac:dyDescent="0.55000000000000004">
      <c r="A41" s="47">
        <v>3</v>
      </c>
      <c r="B41" s="50" t="s">
        <v>24</v>
      </c>
      <c r="C41" s="73"/>
      <c r="D41" s="50"/>
      <c r="E41" s="174" t="s">
        <v>25</v>
      </c>
      <c r="F41" s="180">
        <v>0</v>
      </c>
      <c r="G41" s="180">
        <v>0</v>
      </c>
    </row>
    <row r="42" spans="1:13" ht="26.1" customHeight="1" x14ac:dyDescent="0.55000000000000004">
      <c r="A42" s="173"/>
      <c r="B42" s="50"/>
      <c r="C42" s="73"/>
      <c r="D42" s="50" t="s">
        <v>392</v>
      </c>
      <c r="E42" s="174" t="s">
        <v>258</v>
      </c>
      <c r="F42" s="246">
        <v>0</v>
      </c>
      <c r="G42" s="180">
        <v>0</v>
      </c>
    </row>
    <row r="43" spans="1:13" ht="24.95" customHeight="1" x14ac:dyDescent="0.55000000000000004">
      <c r="A43" s="173"/>
      <c r="B43" s="50"/>
      <c r="C43" s="73"/>
      <c r="D43" s="50"/>
      <c r="E43" s="174"/>
      <c r="F43" s="180">
        <v>0</v>
      </c>
      <c r="G43" s="180">
        <v>0</v>
      </c>
    </row>
    <row r="44" spans="1:13" ht="21" customHeight="1" x14ac:dyDescent="0.55000000000000004">
      <c r="A44" s="258" t="s">
        <v>26</v>
      </c>
      <c r="B44" s="259"/>
      <c r="C44" s="259"/>
      <c r="D44" s="259"/>
      <c r="E44" s="260"/>
      <c r="F44" s="247">
        <f>SUM(F41:F43)</f>
        <v>0</v>
      </c>
      <c r="G44" s="184">
        <f>SUM(G41:G43)</f>
        <v>0</v>
      </c>
    </row>
    <row r="45" spans="1:13" x14ac:dyDescent="0.55000000000000004">
      <c r="A45" s="47">
        <v>4</v>
      </c>
      <c r="B45" s="47" t="s">
        <v>27</v>
      </c>
      <c r="C45" s="73"/>
      <c r="D45" s="50" t="s">
        <v>383</v>
      </c>
      <c r="E45" s="50" t="s">
        <v>384</v>
      </c>
      <c r="F45" s="189">
        <v>300</v>
      </c>
      <c r="G45" s="189">
        <v>20</v>
      </c>
      <c r="H45" s="66"/>
    </row>
    <row r="46" spans="1:13" x14ac:dyDescent="0.55000000000000004">
      <c r="A46" s="258" t="s">
        <v>385</v>
      </c>
      <c r="B46" s="259"/>
      <c r="C46" s="259"/>
      <c r="D46" s="259"/>
      <c r="E46" s="260"/>
      <c r="F46" s="183">
        <f>SUM(F45)</f>
        <v>300</v>
      </c>
      <c r="G46" s="183">
        <f>SUM(G45)</f>
        <v>20</v>
      </c>
    </row>
    <row r="47" spans="1:13" ht="25.5" customHeight="1" x14ac:dyDescent="0.7">
      <c r="A47" s="250" t="s">
        <v>29</v>
      </c>
      <c r="B47" s="251"/>
      <c r="C47" s="251"/>
      <c r="D47" s="251"/>
      <c r="E47" s="252"/>
      <c r="F47" s="249">
        <f>F34+F40+F44+F46</f>
        <v>1621.5</v>
      </c>
      <c r="G47" s="175">
        <f>G34+G40+G44+G46</f>
        <v>163</v>
      </c>
      <c r="H47" s="66"/>
    </row>
    <row r="48" spans="1:13" s="59" customFormat="1" ht="32.25" customHeight="1" x14ac:dyDescent="0.55000000000000004">
      <c r="A48" s="59" t="s">
        <v>30</v>
      </c>
      <c r="F48" s="248">
        <f>F47</f>
        <v>1621.5</v>
      </c>
      <c r="G48" s="59" t="s">
        <v>31</v>
      </c>
      <c r="H48" s="61"/>
      <c r="J48" s="61"/>
      <c r="M48" s="61"/>
    </row>
    <row r="49" spans="1:13" s="59" customFormat="1" x14ac:dyDescent="0.55000000000000004">
      <c r="A49" s="253" t="s">
        <v>32</v>
      </c>
      <c r="B49" s="253"/>
      <c r="C49" s="253"/>
      <c r="D49" s="253"/>
      <c r="E49" s="253"/>
      <c r="F49" s="176">
        <f>G47</f>
        <v>163</v>
      </c>
      <c r="G49" s="59" t="s">
        <v>33</v>
      </c>
      <c r="I49" s="61"/>
    </row>
    <row r="50" spans="1:13" x14ac:dyDescent="0.55000000000000004">
      <c r="H50" s="53"/>
      <c r="J50" s="53"/>
      <c r="M50" s="53"/>
    </row>
    <row r="51" spans="1:13" s="65" customFormat="1" ht="21" customHeight="1" x14ac:dyDescent="0.2">
      <c r="A51" s="254" t="s">
        <v>393</v>
      </c>
      <c r="B51" s="254"/>
      <c r="C51" s="254"/>
      <c r="D51" s="254"/>
      <c r="E51" s="254"/>
      <c r="F51" s="254"/>
      <c r="G51" s="254"/>
      <c r="H51" s="63"/>
      <c r="I51" s="63"/>
      <c r="J51" s="63"/>
      <c r="M51" s="63"/>
    </row>
    <row r="52" spans="1:13" ht="30" customHeight="1" x14ac:dyDescent="0.55000000000000004">
      <c r="E52" s="57"/>
      <c r="F52" s="66"/>
      <c r="G52" s="67" t="s">
        <v>34</v>
      </c>
    </row>
    <row r="54" spans="1:13" x14ac:dyDescent="0.55000000000000004">
      <c r="E54" s="53"/>
    </row>
    <row r="56" spans="1:13" x14ac:dyDescent="0.55000000000000004">
      <c r="E56" s="68"/>
      <c r="J56" s="53"/>
      <c r="M56" s="53"/>
    </row>
    <row r="57" spans="1:13" x14ac:dyDescent="0.55000000000000004">
      <c r="H57" s="51"/>
      <c r="I57" s="53"/>
    </row>
    <row r="64" spans="1:13" x14ac:dyDescent="0.55000000000000004">
      <c r="A64" s="53"/>
    </row>
    <row r="65" spans="1:2" x14ac:dyDescent="0.55000000000000004">
      <c r="A65" s="53"/>
    </row>
    <row r="66" spans="1:2" x14ac:dyDescent="0.55000000000000004">
      <c r="A66" s="53"/>
    </row>
    <row r="67" spans="1:2" x14ac:dyDescent="0.55000000000000004">
      <c r="A67" s="53"/>
      <c r="B67" s="53"/>
    </row>
    <row r="68" spans="1:2" x14ac:dyDescent="0.55000000000000004">
      <c r="A68" s="53"/>
    </row>
    <row r="69" spans="1:2" x14ac:dyDescent="0.55000000000000004">
      <c r="A69" s="53"/>
      <c r="B69" s="53"/>
    </row>
    <row r="70" spans="1:2" x14ac:dyDescent="0.55000000000000004">
      <c r="A70" s="53"/>
    </row>
    <row r="71" spans="1:2" x14ac:dyDescent="0.55000000000000004">
      <c r="A71" s="53"/>
      <c r="B71" s="53"/>
    </row>
    <row r="73" spans="1:2" x14ac:dyDescent="0.55000000000000004">
      <c r="B73" s="53"/>
    </row>
    <row r="74" spans="1:2" x14ac:dyDescent="0.55000000000000004">
      <c r="A74" s="53"/>
    </row>
    <row r="75" spans="1:2" x14ac:dyDescent="0.55000000000000004">
      <c r="A75" s="53"/>
    </row>
    <row r="76" spans="1:2" x14ac:dyDescent="0.55000000000000004">
      <c r="A76" s="53"/>
    </row>
    <row r="77" spans="1:2" x14ac:dyDescent="0.55000000000000004">
      <c r="A77" s="53"/>
      <c r="B77" s="53"/>
    </row>
    <row r="79" spans="1:2" x14ac:dyDescent="0.55000000000000004">
      <c r="A79" s="53"/>
      <c r="B79" s="53"/>
    </row>
    <row r="80" spans="1:2" x14ac:dyDescent="0.55000000000000004">
      <c r="A80" s="53"/>
    </row>
    <row r="81" spans="1:2" x14ac:dyDescent="0.55000000000000004">
      <c r="B81" s="53"/>
    </row>
    <row r="82" spans="1:2" x14ac:dyDescent="0.55000000000000004">
      <c r="B82" s="53"/>
    </row>
    <row r="85" spans="1:2" x14ac:dyDescent="0.55000000000000004">
      <c r="A85" s="53"/>
    </row>
    <row r="86" spans="1:2" x14ac:dyDescent="0.55000000000000004">
      <c r="A86" s="53"/>
    </row>
    <row r="87" spans="1:2" x14ac:dyDescent="0.55000000000000004">
      <c r="A87" s="53"/>
    </row>
    <row r="89" spans="1:2" x14ac:dyDescent="0.55000000000000004">
      <c r="B89" s="53"/>
    </row>
  </sheetData>
  <mergeCells count="9">
    <mergeCell ref="A47:E47"/>
    <mergeCell ref="A49:E49"/>
    <mergeCell ref="A51:G51"/>
    <mergeCell ref="A1:G1"/>
    <mergeCell ref="A2:G2"/>
    <mergeCell ref="A34:E34"/>
    <mergeCell ref="A40:E40"/>
    <mergeCell ref="A44:E44"/>
    <mergeCell ref="A46:E46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7"/>
  <sheetViews>
    <sheetView showGridLines="0" view="pageBreakPreview" topLeftCell="A96" zoomScale="110" zoomScaleNormal="120" workbookViewId="0">
      <selection activeCell="A119" sqref="A119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81" t="s">
        <v>238</v>
      </c>
      <c r="B1" s="281"/>
      <c r="C1" s="281"/>
      <c r="D1" s="281"/>
      <c r="E1" s="281"/>
      <c r="F1" s="281"/>
      <c r="G1" s="281"/>
    </row>
    <row r="2" spans="1:13" ht="6" customHeight="1" x14ac:dyDescent="0.6">
      <c r="A2" s="282"/>
      <c r="B2" s="282"/>
      <c r="C2" s="282"/>
      <c r="D2" s="282"/>
      <c r="E2" s="282"/>
      <c r="F2" s="282"/>
      <c r="G2" s="282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83" t="s">
        <v>35</v>
      </c>
      <c r="B4" s="284"/>
      <c r="C4" s="284"/>
      <c r="D4" s="284"/>
      <c r="E4" s="284"/>
      <c r="F4" s="284"/>
      <c r="G4" s="285"/>
    </row>
    <row r="5" spans="1:13" ht="20.100000000000001" customHeight="1" x14ac:dyDescent="0.55000000000000004">
      <c r="A5" s="263">
        <v>1</v>
      </c>
      <c r="B5" s="269" t="s">
        <v>36</v>
      </c>
      <c r="C5" s="73"/>
      <c r="D5" s="50"/>
      <c r="E5" s="50" t="s">
        <v>37</v>
      </c>
      <c r="F5" s="48">
        <v>655</v>
      </c>
      <c r="G5" s="48">
        <v>79</v>
      </c>
      <c r="H5" s="57"/>
    </row>
    <row r="6" spans="1:13" ht="20.100000000000001" customHeight="1" x14ac:dyDescent="0.55000000000000004">
      <c r="A6" s="264"/>
      <c r="B6" s="270"/>
      <c r="C6" s="73"/>
      <c r="D6" s="50"/>
      <c r="E6" s="50" t="s">
        <v>249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64"/>
      <c r="B7" s="270"/>
      <c r="C7" s="73"/>
      <c r="D7" s="50"/>
      <c r="E7" s="50" t="s">
        <v>345</v>
      </c>
      <c r="F7" s="48">
        <v>570</v>
      </c>
      <c r="G7" s="48">
        <v>68</v>
      </c>
      <c r="H7" s="57"/>
    </row>
    <row r="8" spans="1:13" s="74" customFormat="1" ht="20.100000000000001" customHeight="1" x14ac:dyDescent="0.55000000000000004">
      <c r="A8" s="265"/>
      <c r="B8" s="271"/>
      <c r="C8" s="73"/>
      <c r="D8" s="50"/>
      <c r="E8" s="50" t="s">
        <v>38</v>
      </c>
      <c r="F8" s="231">
        <v>765.5</v>
      </c>
      <c r="G8" s="48">
        <v>100</v>
      </c>
      <c r="J8" s="42"/>
      <c r="M8" s="42"/>
    </row>
    <row r="9" spans="1:13" s="164" customFormat="1" ht="20.100000000000001" customHeight="1" x14ac:dyDescent="0.55000000000000004">
      <c r="A9" s="266">
        <v>2</v>
      </c>
      <c r="B9" s="272" t="s">
        <v>39</v>
      </c>
      <c r="C9" s="163"/>
      <c r="D9" s="54"/>
      <c r="E9" s="54" t="s">
        <v>40</v>
      </c>
      <c r="F9" s="82">
        <v>1333</v>
      </c>
      <c r="G9" s="82">
        <v>152</v>
      </c>
      <c r="J9" s="165"/>
      <c r="M9" s="165"/>
    </row>
    <row r="10" spans="1:13" s="165" customFormat="1" ht="20.100000000000001" customHeight="1" x14ac:dyDescent="0.55000000000000004">
      <c r="A10" s="267"/>
      <c r="B10" s="273"/>
      <c r="C10" s="163"/>
      <c r="D10" s="166"/>
      <c r="E10" s="54" t="s">
        <v>41</v>
      </c>
      <c r="F10" s="82">
        <v>370</v>
      </c>
      <c r="G10" s="82">
        <v>52</v>
      </c>
      <c r="J10" s="167"/>
      <c r="M10" s="167"/>
    </row>
    <row r="11" spans="1:13" s="165" customFormat="1" ht="20.100000000000001" customHeight="1" x14ac:dyDescent="0.55000000000000004">
      <c r="A11" s="267"/>
      <c r="B11" s="273"/>
      <c r="C11" s="163"/>
      <c r="D11" s="166"/>
      <c r="E11" s="54" t="s">
        <v>42</v>
      </c>
      <c r="F11" s="82">
        <v>750</v>
      </c>
      <c r="G11" s="82">
        <v>100</v>
      </c>
      <c r="J11" s="167"/>
      <c r="M11" s="167"/>
    </row>
    <row r="12" spans="1:13" s="165" customFormat="1" ht="20.100000000000001" customHeight="1" x14ac:dyDescent="0.55000000000000004">
      <c r="A12" s="267"/>
      <c r="B12" s="273"/>
      <c r="C12" s="163"/>
      <c r="D12" s="166" t="s">
        <v>43</v>
      </c>
      <c r="E12" s="54" t="s">
        <v>42</v>
      </c>
      <c r="F12" s="82">
        <v>0</v>
      </c>
      <c r="G12" s="82">
        <v>0</v>
      </c>
      <c r="J12" s="167"/>
      <c r="M12" s="167"/>
    </row>
    <row r="13" spans="1:13" s="165" customFormat="1" ht="20.100000000000001" customHeight="1" x14ac:dyDescent="0.55000000000000004">
      <c r="A13" s="267"/>
      <c r="B13" s="273"/>
      <c r="C13" s="163"/>
      <c r="D13" s="166"/>
      <c r="E13" s="54" t="s">
        <v>346</v>
      </c>
      <c r="F13" s="82">
        <v>202</v>
      </c>
      <c r="G13" s="82">
        <v>26</v>
      </c>
      <c r="J13" s="167"/>
      <c r="M13" s="167"/>
    </row>
    <row r="14" spans="1:13" s="74" customFormat="1" ht="20.100000000000001" customHeight="1" x14ac:dyDescent="0.55000000000000004">
      <c r="A14" s="263">
        <v>3</v>
      </c>
      <c r="B14" s="274" t="s">
        <v>44</v>
      </c>
      <c r="C14" s="73"/>
      <c r="D14" s="50"/>
      <c r="E14" s="50" t="s">
        <v>45</v>
      </c>
      <c r="F14" s="142">
        <v>11635</v>
      </c>
      <c r="G14" s="142">
        <v>1414</v>
      </c>
      <c r="J14" s="42"/>
      <c r="M14" s="42"/>
    </row>
    <row r="15" spans="1:13" s="74" customFormat="1" ht="20.100000000000001" customHeight="1" x14ac:dyDescent="0.55000000000000004">
      <c r="A15" s="264"/>
      <c r="B15" s="275"/>
      <c r="C15" s="73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64"/>
      <c r="B16" s="275"/>
      <c r="C16" s="73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4" customFormat="1" ht="20.100000000000001" customHeight="1" x14ac:dyDescent="0.55000000000000004">
      <c r="A17" s="264"/>
      <c r="B17" s="275"/>
      <c r="C17" s="73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64"/>
      <c r="B18" s="275"/>
      <c r="C18" s="73"/>
      <c r="D18" s="50" t="s">
        <v>49</v>
      </c>
      <c r="E18" s="50" t="s">
        <v>45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64"/>
      <c r="B19" s="275"/>
      <c r="C19" s="73"/>
      <c r="D19" s="50" t="s">
        <v>50</v>
      </c>
      <c r="E19" s="50" t="s">
        <v>45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64"/>
      <c r="B20" s="275"/>
      <c r="C20" s="73"/>
      <c r="D20" s="50" t="s">
        <v>51</v>
      </c>
      <c r="E20" s="50" t="s">
        <v>45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64"/>
      <c r="B21" s="275"/>
      <c r="C21" s="73"/>
      <c r="D21" s="50" t="s">
        <v>52</v>
      </c>
      <c r="E21" s="50" t="s">
        <v>45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64"/>
      <c r="B22" s="275"/>
      <c r="C22" s="73"/>
      <c r="D22" s="50" t="s">
        <v>53</v>
      </c>
      <c r="E22" s="50" t="s">
        <v>45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64"/>
      <c r="B23" s="275"/>
      <c r="C23" s="73"/>
      <c r="D23" s="50" t="s">
        <v>54</v>
      </c>
      <c r="E23" s="50" t="s">
        <v>45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64"/>
      <c r="B24" s="275"/>
      <c r="C24" s="73"/>
      <c r="D24" s="50" t="s">
        <v>55</v>
      </c>
      <c r="E24" s="50" t="s">
        <v>45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64"/>
      <c r="B25" s="275"/>
      <c r="C25" s="73"/>
      <c r="D25" s="50"/>
      <c r="E25" s="50" t="s">
        <v>347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64"/>
      <c r="B26" s="275"/>
      <c r="C26" s="73"/>
      <c r="D26" s="171"/>
      <c r="E26" s="50" t="s">
        <v>56</v>
      </c>
      <c r="F26" s="48">
        <v>16100</v>
      </c>
      <c r="G26" s="48">
        <v>2030</v>
      </c>
      <c r="J26" s="75"/>
      <c r="M26" s="75"/>
    </row>
    <row r="27" spans="1:13" ht="20.100000000000001" customHeight="1" x14ac:dyDescent="0.55000000000000004">
      <c r="A27" s="264"/>
      <c r="B27" s="275"/>
      <c r="C27" s="73"/>
      <c r="D27" s="171" t="s">
        <v>57</v>
      </c>
      <c r="E27" s="50" t="s">
        <v>56</v>
      </c>
      <c r="F27" s="48">
        <v>0</v>
      </c>
      <c r="G27" s="48">
        <v>0</v>
      </c>
      <c r="J27" s="75"/>
      <c r="M27" s="75"/>
    </row>
    <row r="28" spans="1:13" ht="20.100000000000001" customHeight="1" x14ac:dyDescent="0.55000000000000004">
      <c r="A28" s="264"/>
      <c r="B28" s="275"/>
      <c r="C28" s="73"/>
      <c r="D28" s="50" t="s">
        <v>56</v>
      </c>
      <c r="E28" s="50" t="s">
        <v>56</v>
      </c>
      <c r="F28" s="48">
        <v>0</v>
      </c>
      <c r="G28" s="48">
        <v>0</v>
      </c>
      <c r="J28" s="75"/>
      <c r="M28" s="75"/>
    </row>
    <row r="29" spans="1:13" ht="20.100000000000001" customHeight="1" x14ac:dyDescent="0.55000000000000004">
      <c r="A29" s="265"/>
      <c r="B29" s="276"/>
      <c r="C29" s="73"/>
      <c r="D29" s="171" t="s">
        <v>58</v>
      </c>
      <c r="E29" s="50" t="s">
        <v>56</v>
      </c>
      <c r="F29" s="48">
        <v>0</v>
      </c>
      <c r="G29" s="48">
        <v>0</v>
      </c>
      <c r="J29" s="75"/>
      <c r="M29" s="75"/>
    </row>
    <row r="30" spans="1:13" s="164" customFormat="1" ht="20.100000000000001" customHeight="1" x14ac:dyDescent="0.55000000000000004">
      <c r="A30" s="266">
        <v>4</v>
      </c>
      <c r="B30" s="272" t="s">
        <v>59</v>
      </c>
      <c r="C30" s="163"/>
      <c r="D30" s="54"/>
      <c r="E30" s="54" t="s">
        <v>60</v>
      </c>
      <c r="F30" s="82">
        <v>0</v>
      </c>
      <c r="G30" s="82">
        <v>0</v>
      </c>
      <c r="J30" s="165"/>
      <c r="M30" s="165"/>
    </row>
    <row r="31" spans="1:13" s="164" customFormat="1" ht="20.100000000000001" customHeight="1" x14ac:dyDescent="0.55000000000000004">
      <c r="A31" s="267"/>
      <c r="B31" s="273"/>
      <c r="C31" s="163"/>
      <c r="D31" s="54"/>
      <c r="E31" s="54" t="s">
        <v>61</v>
      </c>
      <c r="F31" s="82">
        <v>290</v>
      </c>
      <c r="G31" s="82">
        <v>48</v>
      </c>
      <c r="J31" s="165"/>
      <c r="M31" s="165"/>
    </row>
    <row r="32" spans="1:13" s="164" customFormat="1" ht="20.100000000000001" customHeight="1" x14ac:dyDescent="0.55000000000000004">
      <c r="A32" s="268"/>
      <c r="B32" s="277"/>
      <c r="C32" s="163"/>
      <c r="D32" s="54"/>
      <c r="E32" s="54" t="s">
        <v>62</v>
      </c>
      <c r="F32" s="82">
        <v>208</v>
      </c>
      <c r="G32" s="82">
        <v>34</v>
      </c>
      <c r="J32" s="165"/>
      <c r="M32" s="165"/>
    </row>
    <row r="33" spans="1:13" ht="20.100000000000001" customHeight="1" x14ac:dyDescent="0.55000000000000004">
      <c r="A33" s="263">
        <v>5</v>
      </c>
      <c r="B33" s="274" t="s">
        <v>63</v>
      </c>
      <c r="C33" s="73"/>
      <c r="D33" s="50"/>
      <c r="E33" s="50" t="s">
        <v>64</v>
      </c>
      <c r="F33" s="48">
        <v>755</v>
      </c>
      <c r="G33" s="48">
        <v>92</v>
      </c>
      <c r="J33" s="75"/>
      <c r="M33" s="75"/>
    </row>
    <row r="34" spans="1:13" ht="20.100000000000001" customHeight="1" x14ac:dyDescent="0.55000000000000004">
      <c r="A34" s="264"/>
      <c r="B34" s="275"/>
      <c r="C34" s="73"/>
      <c r="D34" s="50"/>
      <c r="E34" s="50" t="s">
        <v>64</v>
      </c>
      <c r="F34" s="48">
        <v>0</v>
      </c>
      <c r="G34" s="48">
        <v>0</v>
      </c>
      <c r="J34" s="75"/>
      <c r="M34" s="75"/>
    </row>
    <row r="35" spans="1:13" ht="20.100000000000001" customHeight="1" x14ac:dyDescent="0.55000000000000004">
      <c r="A35" s="264"/>
      <c r="B35" s="275"/>
      <c r="C35" s="73"/>
      <c r="D35" s="50"/>
      <c r="E35" s="50" t="s">
        <v>64</v>
      </c>
      <c r="F35" s="48">
        <v>0</v>
      </c>
      <c r="G35" s="48">
        <v>0</v>
      </c>
      <c r="J35" s="75"/>
      <c r="M35" s="75"/>
    </row>
    <row r="36" spans="1:13" s="74" customFormat="1" ht="20.100000000000001" customHeight="1" x14ac:dyDescent="0.55000000000000004">
      <c r="A36" s="264"/>
      <c r="B36" s="275"/>
      <c r="C36" s="73"/>
      <c r="D36" s="50"/>
      <c r="E36" s="50" t="s">
        <v>64</v>
      </c>
      <c r="F36" s="48">
        <v>0</v>
      </c>
      <c r="G36" s="48">
        <v>0</v>
      </c>
      <c r="J36" s="42"/>
      <c r="M36" s="42"/>
    </row>
    <row r="37" spans="1:13" ht="26.25" customHeight="1" x14ac:dyDescent="0.55000000000000004">
      <c r="A37" s="264"/>
      <c r="B37" s="275"/>
      <c r="C37" s="76"/>
      <c r="D37" s="77"/>
      <c r="E37" s="77"/>
      <c r="F37" s="78"/>
      <c r="G37" s="79" t="s">
        <v>65</v>
      </c>
      <c r="J37" s="75"/>
      <c r="M37" s="75"/>
    </row>
    <row r="38" spans="1:13" s="44" customFormat="1" ht="23.1" customHeight="1" x14ac:dyDescent="0.2">
      <c r="A38" s="168" t="s">
        <v>0</v>
      </c>
      <c r="B38" s="168" t="s">
        <v>1</v>
      </c>
      <c r="C38" s="168" t="s">
        <v>2</v>
      </c>
      <c r="D38" s="168" t="s">
        <v>3</v>
      </c>
      <c r="E38" s="168" t="s">
        <v>4</v>
      </c>
      <c r="F38" s="168" t="s">
        <v>5</v>
      </c>
      <c r="G38" s="168" t="s">
        <v>6</v>
      </c>
    </row>
    <row r="39" spans="1:13" ht="18.95" customHeight="1" x14ac:dyDescent="0.55000000000000004">
      <c r="A39" s="162">
        <v>5</v>
      </c>
      <c r="B39" s="169" t="s">
        <v>63</v>
      </c>
      <c r="C39" s="73"/>
      <c r="D39" s="50" t="s">
        <v>66</v>
      </c>
      <c r="E39" s="50" t="s">
        <v>64</v>
      </c>
      <c r="F39" s="48">
        <v>0</v>
      </c>
      <c r="G39" s="48">
        <v>0</v>
      </c>
      <c r="J39" s="75"/>
      <c r="M39" s="75"/>
    </row>
    <row r="40" spans="1:13" ht="18.95" customHeight="1" x14ac:dyDescent="0.55000000000000004">
      <c r="A40" s="169"/>
      <c r="B40" s="169"/>
      <c r="C40" s="73"/>
      <c r="D40" s="50" t="s">
        <v>67</v>
      </c>
      <c r="E40" s="50" t="s">
        <v>64</v>
      </c>
      <c r="F40" s="48">
        <v>0</v>
      </c>
      <c r="G40" s="48">
        <v>0</v>
      </c>
      <c r="J40" s="75"/>
      <c r="M40" s="75"/>
    </row>
    <row r="41" spans="1:13" ht="18.95" customHeight="1" x14ac:dyDescent="0.55000000000000004">
      <c r="A41" s="169"/>
      <c r="B41" s="169"/>
      <c r="C41" s="73"/>
      <c r="D41" s="50" t="s">
        <v>68</v>
      </c>
      <c r="E41" s="50" t="s">
        <v>64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69"/>
      <c r="B42" s="169"/>
      <c r="C42" s="73"/>
      <c r="D42" s="50" t="s">
        <v>69</v>
      </c>
      <c r="E42" s="50" t="s">
        <v>64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169"/>
      <c r="B43" s="169"/>
      <c r="C43" s="73"/>
      <c r="D43" s="50" t="s">
        <v>70</v>
      </c>
      <c r="E43" s="50" t="s">
        <v>64</v>
      </c>
      <c r="F43" s="48">
        <v>0</v>
      </c>
      <c r="G43" s="48">
        <v>0</v>
      </c>
      <c r="J43" s="75"/>
      <c r="M43" s="75"/>
    </row>
    <row r="44" spans="1:13" s="74" customFormat="1" ht="18.95" customHeight="1" x14ac:dyDescent="0.55000000000000004">
      <c r="A44" s="170"/>
      <c r="B44" s="170"/>
      <c r="C44" s="73"/>
      <c r="D44" s="50" t="s">
        <v>71</v>
      </c>
      <c r="E44" s="50" t="s">
        <v>64</v>
      </c>
      <c r="F44" s="48">
        <v>0</v>
      </c>
      <c r="G44" s="48">
        <v>0</v>
      </c>
      <c r="J44" s="42"/>
      <c r="M44" s="42"/>
    </row>
    <row r="45" spans="1:13" s="165" customFormat="1" ht="18.95" customHeight="1" x14ac:dyDescent="0.55000000000000004">
      <c r="A45" s="267">
        <v>6</v>
      </c>
      <c r="B45" s="272" t="s">
        <v>72</v>
      </c>
      <c r="C45" s="163"/>
      <c r="D45" s="54"/>
      <c r="E45" s="54" t="s">
        <v>72</v>
      </c>
      <c r="F45" s="82">
        <v>600</v>
      </c>
      <c r="G45" s="82">
        <v>42</v>
      </c>
      <c r="J45" s="167"/>
      <c r="M45" s="167"/>
    </row>
    <row r="46" spans="1:13" s="165" customFormat="1" ht="18.95" customHeight="1" x14ac:dyDescent="0.55000000000000004">
      <c r="A46" s="267"/>
      <c r="B46" s="273"/>
      <c r="C46" s="163"/>
      <c r="D46" s="54" t="s">
        <v>73</v>
      </c>
      <c r="E46" s="54" t="s">
        <v>72</v>
      </c>
      <c r="F46" s="82">
        <v>0</v>
      </c>
      <c r="G46" s="82">
        <v>0</v>
      </c>
      <c r="J46" s="167"/>
      <c r="M46" s="167"/>
    </row>
    <row r="47" spans="1:13" s="165" customFormat="1" ht="18.95" customHeight="1" x14ac:dyDescent="0.55000000000000004">
      <c r="A47" s="268"/>
      <c r="B47" s="277"/>
      <c r="C47" s="163"/>
      <c r="D47" s="54" t="s">
        <v>74</v>
      </c>
      <c r="E47" s="54" t="s">
        <v>72</v>
      </c>
      <c r="F47" s="82">
        <v>0</v>
      </c>
      <c r="G47" s="82">
        <v>0</v>
      </c>
      <c r="J47" s="167"/>
      <c r="M47" s="167"/>
    </row>
    <row r="48" spans="1:13" s="74" customFormat="1" ht="18.95" customHeight="1" x14ac:dyDescent="0.55000000000000004">
      <c r="A48" s="263">
        <v>7</v>
      </c>
      <c r="B48" s="274" t="s">
        <v>75</v>
      </c>
      <c r="C48" s="73"/>
      <c r="D48" s="50"/>
      <c r="E48" s="50" t="s">
        <v>75</v>
      </c>
      <c r="F48" s="48">
        <v>650</v>
      </c>
      <c r="G48" s="48">
        <v>85</v>
      </c>
      <c r="J48" s="42"/>
      <c r="M48" s="42"/>
    </row>
    <row r="49" spans="1:13" ht="18.95" customHeight="1" x14ac:dyDescent="0.55000000000000004">
      <c r="A49" s="264"/>
      <c r="B49" s="275"/>
      <c r="C49" s="73"/>
      <c r="D49" s="50" t="s">
        <v>76</v>
      </c>
      <c r="E49" s="50" t="s">
        <v>75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64"/>
      <c r="B50" s="275"/>
      <c r="C50" s="73"/>
      <c r="D50" s="50" t="s">
        <v>77</v>
      </c>
      <c r="E50" s="50" t="s">
        <v>75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64"/>
      <c r="B51" s="275"/>
      <c r="C51" s="73"/>
      <c r="D51" s="50" t="s">
        <v>78</v>
      </c>
      <c r="E51" s="50" t="s">
        <v>75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65"/>
      <c r="B52" s="276"/>
      <c r="C52" s="73"/>
      <c r="D52" s="50" t="s">
        <v>79</v>
      </c>
      <c r="E52" s="50" t="s">
        <v>75</v>
      </c>
      <c r="F52" s="180">
        <v>0</v>
      </c>
      <c r="G52" s="180">
        <v>0</v>
      </c>
      <c r="J52" s="75"/>
      <c r="M52" s="75"/>
    </row>
    <row r="53" spans="1:13" s="165" customFormat="1" ht="18.95" customHeight="1" x14ac:dyDescent="0.55000000000000004">
      <c r="A53" s="266">
        <v>8</v>
      </c>
      <c r="B53" s="272" t="s">
        <v>80</v>
      </c>
      <c r="C53" s="163"/>
      <c r="D53" s="54" t="s">
        <v>81</v>
      </c>
      <c r="E53" s="54" t="s">
        <v>81</v>
      </c>
      <c r="F53" s="232">
        <v>0</v>
      </c>
      <c r="G53" s="232">
        <v>0</v>
      </c>
      <c r="J53" s="167"/>
      <c r="M53" s="167"/>
    </row>
    <row r="54" spans="1:13" s="165" customFormat="1" ht="18.95" customHeight="1" x14ac:dyDescent="0.55000000000000004">
      <c r="A54" s="267"/>
      <c r="B54" s="273"/>
      <c r="C54" s="163"/>
      <c r="D54" s="54" t="s">
        <v>82</v>
      </c>
      <c r="E54" s="54" t="s">
        <v>81</v>
      </c>
      <c r="F54" s="232">
        <v>0</v>
      </c>
      <c r="G54" s="232">
        <v>0</v>
      </c>
      <c r="J54" s="167"/>
      <c r="M54" s="167"/>
    </row>
    <row r="55" spans="1:13" s="165" customFormat="1" ht="18.95" customHeight="1" x14ac:dyDescent="0.55000000000000004">
      <c r="A55" s="268"/>
      <c r="B55" s="277"/>
      <c r="C55" s="163"/>
      <c r="D55" s="54" t="s">
        <v>45</v>
      </c>
      <c r="E55" s="54" t="s">
        <v>81</v>
      </c>
      <c r="F55" s="232">
        <v>0</v>
      </c>
      <c r="G55" s="232">
        <v>0</v>
      </c>
      <c r="J55" s="167"/>
      <c r="M55" s="167"/>
    </row>
    <row r="56" spans="1:13" ht="18.95" customHeight="1" x14ac:dyDescent="0.55000000000000004">
      <c r="A56" s="80"/>
      <c r="B56" s="278" t="s">
        <v>83</v>
      </c>
      <c r="C56" s="279"/>
      <c r="D56" s="279"/>
      <c r="E56" s="280"/>
      <c r="F56" s="186">
        <f>SUM(F5:F43,F44:F55)</f>
        <v>35903.5</v>
      </c>
      <c r="G56" s="81">
        <f>SUM(G5:G43,G44:G55)</f>
        <v>4465</v>
      </c>
      <c r="J56" s="75"/>
      <c r="M56" s="75"/>
    </row>
    <row r="57" spans="1:13" ht="18.95" customHeight="1" x14ac:dyDescent="0.55000000000000004">
      <c r="A57" s="45" t="s">
        <v>84</v>
      </c>
      <c r="B57" s="47" t="s">
        <v>85</v>
      </c>
      <c r="C57" s="73"/>
      <c r="D57" s="73"/>
      <c r="E57" s="47" t="s">
        <v>86</v>
      </c>
      <c r="F57" s="180">
        <v>0</v>
      </c>
      <c r="G57" s="180">
        <v>0</v>
      </c>
      <c r="H57" s="53"/>
      <c r="J57" s="75"/>
      <c r="M57" s="75"/>
    </row>
    <row r="58" spans="1:13" ht="18.95" customHeight="1" x14ac:dyDescent="0.55000000000000004">
      <c r="A58" s="47"/>
      <c r="B58" s="47"/>
      <c r="C58" s="73"/>
      <c r="D58" s="73"/>
      <c r="E58" s="47" t="s">
        <v>87</v>
      </c>
      <c r="F58" s="48">
        <v>85</v>
      </c>
      <c r="G58" s="48">
        <v>10</v>
      </c>
      <c r="H58" s="53"/>
      <c r="J58" s="75"/>
      <c r="M58" s="75"/>
    </row>
    <row r="59" spans="1:13" ht="18.95" customHeight="1" x14ac:dyDescent="0.55000000000000004">
      <c r="A59" s="47"/>
      <c r="B59" s="47"/>
      <c r="C59" s="73"/>
      <c r="D59" s="73"/>
      <c r="E59" s="47" t="s">
        <v>88</v>
      </c>
      <c r="F59" s="48">
        <v>400</v>
      </c>
      <c r="G59" s="48">
        <v>150</v>
      </c>
      <c r="H59" s="53"/>
      <c r="J59" s="75"/>
      <c r="M59" s="75"/>
    </row>
    <row r="60" spans="1:13" ht="18.95" customHeight="1" x14ac:dyDescent="0.55000000000000004">
      <c r="A60" s="80"/>
      <c r="B60" s="278" t="s">
        <v>89</v>
      </c>
      <c r="C60" s="279"/>
      <c r="D60" s="279"/>
      <c r="E60" s="280"/>
      <c r="F60" s="186">
        <f>SUM(F57:F59)</f>
        <v>485</v>
      </c>
      <c r="G60" s="81">
        <f>SUM(G57:G59)</f>
        <v>160</v>
      </c>
      <c r="J60" s="75"/>
      <c r="M60" s="75"/>
    </row>
    <row r="61" spans="1:13" ht="18.95" customHeight="1" x14ac:dyDescent="0.55000000000000004">
      <c r="A61" s="45" t="s">
        <v>90</v>
      </c>
      <c r="B61" s="47" t="s">
        <v>91</v>
      </c>
      <c r="C61" s="73"/>
      <c r="D61" s="47"/>
      <c r="E61" s="47" t="s">
        <v>18</v>
      </c>
      <c r="F61" s="144">
        <v>2002</v>
      </c>
      <c r="G61" s="144">
        <v>200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92</v>
      </c>
      <c r="F62" s="144">
        <v>2664</v>
      </c>
      <c r="G62" s="144">
        <v>266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93</v>
      </c>
      <c r="F63" s="48">
        <v>1344</v>
      </c>
      <c r="G63" s="48">
        <v>134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94</v>
      </c>
      <c r="F64" s="144">
        <v>928</v>
      </c>
      <c r="G64" s="144">
        <v>93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95</v>
      </c>
      <c r="F65" s="48">
        <v>1799</v>
      </c>
      <c r="G65" s="48">
        <v>180</v>
      </c>
      <c r="J65" s="75"/>
      <c r="M65" s="75"/>
    </row>
    <row r="66" spans="1:13" ht="18.95" customHeight="1" x14ac:dyDescent="0.55000000000000004">
      <c r="A66" s="47"/>
      <c r="B66" s="47"/>
      <c r="C66" s="73"/>
      <c r="D66" s="47"/>
      <c r="E66" s="47" t="s">
        <v>96</v>
      </c>
      <c r="F66" s="144">
        <v>1244</v>
      </c>
      <c r="G66" s="144">
        <v>124</v>
      </c>
      <c r="J66" s="75"/>
      <c r="M66" s="75"/>
    </row>
    <row r="67" spans="1:13" ht="18.95" customHeight="1" x14ac:dyDescent="0.55000000000000004">
      <c r="A67" s="47"/>
      <c r="B67" s="47"/>
      <c r="C67" s="73"/>
      <c r="D67" s="47"/>
      <c r="E67" s="47" t="s">
        <v>97</v>
      </c>
      <c r="F67" s="144">
        <v>2086</v>
      </c>
      <c r="G67" s="144">
        <v>209</v>
      </c>
      <c r="J67" s="75"/>
      <c r="M67" s="75"/>
    </row>
    <row r="68" spans="1:13" ht="18.95" customHeight="1" x14ac:dyDescent="0.55000000000000004">
      <c r="A68" s="80"/>
      <c r="B68" s="278" t="s">
        <v>98</v>
      </c>
      <c r="C68" s="279"/>
      <c r="D68" s="279"/>
      <c r="E68" s="280"/>
      <c r="F68" s="186">
        <f>SUM(F61:F67)</f>
        <v>12067</v>
      </c>
      <c r="G68" s="83">
        <f>SUM(G61:G67)</f>
        <v>1206</v>
      </c>
      <c r="J68" s="75"/>
      <c r="M68" s="75"/>
    </row>
    <row r="69" spans="1:13" ht="18.95" customHeight="1" x14ac:dyDescent="0.55000000000000004">
      <c r="A69" s="45" t="s">
        <v>99</v>
      </c>
      <c r="B69" s="47" t="s">
        <v>100</v>
      </c>
      <c r="C69" s="73"/>
      <c r="D69" s="73"/>
      <c r="E69" s="47" t="s">
        <v>18</v>
      </c>
      <c r="F69" s="180">
        <v>0</v>
      </c>
      <c r="G69" s="180">
        <v>0</v>
      </c>
      <c r="J69" s="75"/>
      <c r="M69" s="75"/>
    </row>
    <row r="70" spans="1:13" ht="18.95" customHeight="1" x14ac:dyDescent="0.55000000000000004">
      <c r="A70" s="47"/>
      <c r="B70" s="47"/>
      <c r="C70" s="73"/>
      <c r="D70" s="73"/>
      <c r="E70" s="47" t="s">
        <v>101</v>
      </c>
      <c r="F70" s="180">
        <v>80</v>
      </c>
      <c r="G70" s="180">
        <v>9</v>
      </c>
      <c r="J70" s="75"/>
      <c r="M70" s="75"/>
    </row>
    <row r="71" spans="1:13" ht="18.95" customHeight="1" x14ac:dyDescent="0.55000000000000004">
      <c r="A71" s="47"/>
      <c r="B71" s="47"/>
      <c r="C71" s="73"/>
      <c r="D71" s="73"/>
      <c r="E71" s="47" t="s">
        <v>102</v>
      </c>
      <c r="F71" s="48">
        <v>20</v>
      </c>
      <c r="G71" s="48">
        <v>2</v>
      </c>
      <c r="J71" s="75"/>
      <c r="M71" s="75"/>
    </row>
    <row r="72" spans="1:13" ht="18.95" customHeight="1" x14ac:dyDescent="0.55000000000000004">
      <c r="A72" s="80"/>
      <c r="B72" s="278" t="s">
        <v>103</v>
      </c>
      <c r="C72" s="279"/>
      <c r="D72" s="279"/>
      <c r="E72" s="280"/>
      <c r="F72" s="186">
        <f>SUM(F69:F71)</f>
        <v>100</v>
      </c>
      <c r="G72" s="83">
        <f>SUM(G69:G71)</f>
        <v>11</v>
      </c>
      <c r="J72" s="75"/>
      <c r="M72" s="75"/>
    </row>
    <row r="73" spans="1:13" ht="33.75" customHeight="1" x14ac:dyDescent="0.55000000000000004">
      <c r="A73" s="84"/>
      <c r="B73" s="84"/>
      <c r="C73" s="76"/>
      <c r="D73" s="77"/>
      <c r="E73" s="77"/>
      <c r="F73" s="78"/>
      <c r="G73" s="79" t="s">
        <v>104</v>
      </c>
      <c r="J73" s="75"/>
      <c r="M73" s="75"/>
    </row>
    <row r="74" spans="1:13" s="44" customFormat="1" ht="22.5" customHeight="1" x14ac:dyDescent="0.2">
      <c r="A74" s="43" t="s">
        <v>0</v>
      </c>
      <c r="B74" s="43" t="s">
        <v>1</v>
      </c>
      <c r="C74" s="43" t="s">
        <v>2</v>
      </c>
      <c r="D74" s="43" t="s">
        <v>3</v>
      </c>
      <c r="E74" s="43" t="s">
        <v>4</v>
      </c>
      <c r="F74" s="43" t="s">
        <v>5</v>
      </c>
      <c r="G74" s="43" t="s">
        <v>6</v>
      </c>
    </row>
    <row r="75" spans="1:13" ht="18" customHeight="1" x14ac:dyDescent="0.55000000000000004">
      <c r="A75" s="45" t="s">
        <v>105</v>
      </c>
      <c r="B75" s="47" t="s">
        <v>106</v>
      </c>
      <c r="C75" s="73"/>
      <c r="D75" s="47"/>
      <c r="E75" s="47" t="s">
        <v>18</v>
      </c>
      <c r="F75" s="48">
        <v>1325</v>
      </c>
      <c r="G75" s="48">
        <v>146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107</v>
      </c>
      <c r="F76" s="48">
        <v>650</v>
      </c>
      <c r="G76" s="48">
        <v>92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108</v>
      </c>
      <c r="F77" s="48">
        <v>2250</v>
      </c>
      <c r="G77" s="48">
        <v>335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109</v>
      </c>
      <c r="F78" s="48">
        <v>1137</v>
      </c>
      <c r="G78" s="48">
        <v>134</v>
      </c>
      <c r="J78" s="75"/>
      <c r="M78" s="75"/>
    </row>
    <row r="79" spans="1:13" ht="18" customHeight="1" x14ac:dyDescent="0.55000000000000004">
      <c r="A79" s="47"/>
      <c r="B79" s="47"/>
      <c r="C79" s="73"/>
      <c r="D79" s="47"/>
      <c r="E79" s="47" t="s">
        <v>110</v>
      </c>
      <c r="F79" s="48">
        <v>1080</v>
      </c>
      <c r="G79" s="48">
        <v>179</v>
      </c>
      <c r="J79" s="75"/>
      <c r="M79" s="75"/>
    </row>
    <row r="80" spans="1:13" ht="18" customHeight="1" x14ac:dyDescent="0.55000000000000004">
      <c r="A80" s="47"/>
      <c r="B80" s="47"/>
      <c r="C80" s="73"/>
      <c r="D80" s="47"/>
      <c r="E80" s="47" t="s">
        <v>111</v>
      </c>
      <c r="F80" s="48">
        <v>2500</v>
      </c>
      <c r="G80" s="48">
        <v>321</v>
      </c>
      <c r="J80" s="75"/>
      <c r="M80" s="75"/>
    </row>
    <row r="81" spans="1:13" ht="18" customHeight="1" x14ac:dyDescent="0.55000000000000004">
      <c r="A81" s="47"/>
      <c r="B81" s="47"/>
      <c r="C81" s="73"/>
      <c r="D81" s="47"/>
      <c r="E81" s="47" t="s">
        <v>366</v>
      </c>
      <c r="F81" s="48">
        <v>0</v>
      </c>
      <c r="G81" s="48">
        <v>0</v>
      </c>
      <c r="J81" s="75"/>
      <c r="M81" s="75"/>
    </row>
    <row r="82" spans="1:13" ht="18" customHeight="1" x14ac:dyDescent="0.55000000000000004">
      <c r="A82" s="47"/>
      <c r="B82" s="47"/>
      <c r="C82" s="73"/>
      <c r="D82" s="47"/>
      <c r="E82" s="47" t="s">
        <v>367</v>
      </c>
      <c r="F82" s="48">
        <v>0</v>
      </c>
      <c r="G82" s="48">
        <v>0</v>
      </c>
      <c r="J82" s="75"/>
      <c r="M82" s="75"/>
    </row>
    <row r="83" spans="1:13" ht="18" customHeight="1" x14ac:dyDescent="0.55000000000000004">
      <c r="A83" s="47"/>
      <c r="B83" s="47"/>
      <c r="C83" s="73"/>
      <c r="D83" s="47"/>
      <c r="E83" s="47" t="s">
        <v>368</v>
      </c>
      <c r="F83" s="48">
        <v>0</v>
      </c>
      <c r="G83" s="48">
        <v>0</v>
      </c>
      <c r="J83" s="75"/>
      <c r="M83" s="75"/>
    </row>
    <row r="84" spans="1:13" ht="18" customHeight="1" x14ac:dyDescent="0.55000000000000004">
      <c r="A84" s="47"/>
      <c r="B84" s="47"/>
      <c r="C84" s="73"/>
      <c r="D84" s="47"/>
      <c r="E84" s="47" t="s">
        <v>369</v>
      </c>
      <c r="F84" s="48">
        <v>0</v>
      </c>
      <c r="G84" s="48">
        <v>0</v>
      </c>
      <c r="J84" s="75"/>
      <c r="M84" s="75"/>
    </row>
    <row r="85" spans="1:13" ht="18" customHeight="1" x14ac:dyDescent="0.55000000000000004">
      <c r="A85" s="80"/>
      <c r="B85" s="278" t="s">
        <v>112</v>
      </c>
      <c r="C85" s="279"/>
      <c r="D85" s="279"/>
      <c r="E85" s="280"/>
      <c r="F85" s="186">
        <f>SUM(F75:F84)</f>
        <v>8942</v>
      </c>
      <c r="G85" s="83">
        <f>SUM(G75:G84)</f>
        <v>1207</v>
      </c>
      <c r="J85" s="75"/>
      <c r="M85" s="75"/>
    </row>
    <row r="86" spans="1:13" ht="21.95" customHeight="1" x14ac:dyDescent="0.55000000000000004">
      <c r="A86" s="45" t="s">
        <v>113</v>
      </c>
      <c r="B86" s="47" t="s">
        <v>114</v>
      </c>
      <c r="C86" s="73"/>
      <c r="D86" s="47" t="s">
        <v>358</v>
      </c>
      <c r="E86" s="47" t="s">
        <v>18</v>
      </c>
      <c r="F86" s="48">
        <v>10</v>
      </c>
      <c r="G86" s="48">
        <v>1</v>
      </c>
      <c r="J86" s="75"/>
      <c r="M86" s="75"/>
    </row>
    <row r="87" spans="1:13" ht="21.95" customHeight="1" x14ac:dyDescent="0.55000000000000004">
      <c r="A87" s="45"/>
      <c r="B87" s="47"/>
      <c r="C87" s="73"/>
      <c r="D87" s="47" t="s">
        <v>364</v>
      </c>
      <c r="E87" s="47" t="s">
        <v>18</v>
      </c>
      <c r="F87" s="48">
        <v>24</v>
      </c>
      <c r="G87" s="48">
        <v>4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348</v>
      </c>
      <c r="E88" s="47" t="s">
        <v>115</v>
      </c>
      <c r="F88" s="231">
        <v>330</v>
      </c>
      <c r="G88" s="48">
        <v>42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115</v>
      </c>
      <c r="E89" s="47" t="s">
        <v>115</v>
      </c>
      <c r="F89" s="48">
        <v>85</v>
      </c>
      <c r="G89" s="48">
        <v>13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349</v>
      </c>
      <c r="E90" s="47" t="s">
        <v>115</v>
      </c>
      <c r="F90" s="231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/>
      <c r="E91" s="47" t="s">
        <v>115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350</v>
      </c>
      <c r="E92" s="47" t="s">
        <v>116</v>
      </c>
      <c r="F92" s="48">
        <v>153</v>
      </c>
      <c r="G92" s="48">
        <v>22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316</v>
      </c>
      <c r="E93" s="47" t="s">
        <v>116</v>
      </c>
      <c r="F93" s="48">
        <v>67</v>
      </c>
      <c r="G93" s="48">
        <v>8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359</v>
      </c>
      <c r="E94" s="47" t="s">
        <v>116</v>
      </c>
      <c r="F94" s="48">
        <v>10</v>
      </c>
      <c r="G94" s="48">
        <v>2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394</v>
      </c>
      <c r="E95" s="47" t="s">
        <v>116</v>
      </c>
      <c r="F95" s="48">
        <v>100</v>
      </c>
      <c r="G95" s="48">
        <v>20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117</v>
      </c>
      <c r="E96" s="47" t="s">
        <v>117</v>
      </c>
      <c r="F96" s="48">
        <v>145</v>
      </c>
      <c r="G96" s="48">
        <v>19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321</v>
      </c>
      <c r="E97" s="47" t="s">
        <v>117</v>
      </c>
      <c r="F97" s="48">
        <v>741</v>
      </c>
      <c r="G97" s="48">
        <v>73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117</v>
      </c>
      <c r="E98" s="47" t="s">
        <v>119</v>
      </c>
      <c r="F98" s="48">
        <v>0</v>
      </c>
      <c r="G98" s="48">
        <v>0</v>
      </c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321</v>
      </c>
      <c r="E99" s="47" t="s">
        <v>119</v>
      </c>
      <c r="F99" s="48"/>
      <c r="G99" s="48"/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365</v>
      </c>
      <c r="E100" s="47" t="s">
        <v>118</v>
      </c>
      <c r="F100" s="48">
        <v>85</v>
      </c>
      <c r="G100" s="48">
        <v>9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 t="s">
        <v>118</v>
      </c>
      <c r="E101" s="47" t="s">
        <v>118</v>
      </c>
      <c r="F101" s="48">
        <v>500</v>
      </c>
      <c r="G101" s="48">
        <v>57</v>
      </c>
      <c r="J101" s="75"/>
      <c r="M101" s="75"/>
    </row>
    <row r="102" spans="1:13" ht="21.95" customHeight="1" x14ac:dyDescent="0.55000000000000004">
      <c r="A102" s="47"/>
      <c r="B102" s="47"/>
      <c r="C102" s="73"/>
      <c r="D102" s="47" t="s">
        <v>351</v>
      </c>
      <c r="E102" s="47" t="s">
        <v>120</v>
      </c>
      <c r="F102" s="48">
        <v>223</v>
      </c>
      <c r="G102" s="48">
        <v>28</v>
      </c>
      <c r="J102" s="75"/>
      <c r="M102" s="75"/>
    </row>
    <row r="103" spans="1:13" ht="21.95" customHeight="1" x14ac:dyDescent="0.55000000000000004">
      <c r="A103" s="47"/>
      <c r="B103" s="47"/>
      <c r="C103" s="73"/>
      <c r="D103" s="47" t="s">
        <v>352</v>
      </c>
      <c r="E103" s="47" t="s">
        <v>121</v>
      </c>
      <c r="F103" s="48">
        <v>1353</v>
      </c>
      <c r="G103" s="48">
        <v>178</v>
      </c>
      <c r="J103" s="75"/>
      <c r="M103" s="75"/>
    </row>
    <row r="104" spans="1:13" ht="21.95" customHeight="1" x14ac:dyDescent="0.55000000000000004">
      <c r="A104" s="47"/>
      <c r="B104" s="47"/>
      <c r="C104" s="73"/>
      <c r="D104" s="47"/>
      <c r="E104" s="47" t="s">
        <v>121</v>
      </c>
      <c r="F104" s="48">
        <v>0</v>
      </c>
      <c r="G104" s="48">
        <v>0</v>
      </c>
      <c r="J104" s="75"/>
      <c r="M104" s="75"/>
    </row>
    <row r="105" spans="1:13" ht="21.95" customHeight="1" x14ac:dyDescent="0.55000000000000004">
      <c r="A105" s="47"/>
      <c r="B105" s="47"/>
      <c r="C105" s="73"/>
      <c r="D105" s="47" t="s">
        <v>353</v>
      </c>
      <c r="E105" s="47" t="s">
        <v>122</v>
      </c>
      <c r="F105" s="48">
        <v>825</v>
      </c>
      <c r="G105" s="48">
        <v>92</v>
      </c>
      <c r="J105" s="75"/>
      <c r="M105" s="75"/>
    </row>
    <row r="106" spans="1:13" ht="21.95" customHeight="1" x14ac:dyDescent="0.55000000000000004">
      <c r="A106" s="47"/>
      <c r="B106" s="47"/>
      <c r="C106" s="73"/>
      <c r="D106" s="47" t="s">
        <v>354</v>
      </c>
      <c r="E106" s="47" t="s">
        <v>122</v>
      </c>
      <c r="F106" s="48">
        <v>984</v>
      </c>
      <c r="G106" s="48">
        <v>106</v>
      </c>
      <c r="J106" s="75"/>
      <c r="M106" s="75"/>
    </row>
    <row r="107" spans="1:13" ht="21.95" customHeight="1" x14ac:dyDescent="0.55000000000000004">
      <c r="A107" s="47"/>
      <c r="B107" s="47"/>
      <c r="C107" s="73"/>
      <c r="D107" s="47"/>
      <c r="E107" s="47" t="s">
        <v>122</v>
      </c>
      <c r="F107" s="48"/>
      <c r="G107" s="48"/>
      <c r="J107" s="75"/>
      <c r="M107" s="75"/>
    </row>
    <row r="108" spans="1:13" ht="21.95" customHeight="1" x14ac:dyDescent="0.55000000000000004">
      <c r="A108" s="47"/>
      <c r="B108" s="47"/>
      <c r="C108" s="73"/>
      <c r="D108" s="47"/>
      <c r="E108" s="47" t="s">
        <v>257</v>
      </c>
      <c r="F108" s="48">
        <v>1980</v>
      </c>
      <c r="G108" s="48">
        <v>234</v>
      </c>
      <c r="J108" s="75"/>
      <c r="M108" s="75"/>
    </row>
    <row r="109" spans="1:13" ht="21.95" customHeight="1" x14ac:dyDescent="0.55000000000000004">
      <c r="A109" s="47"/>
      <c r="B109" s="47"/>
      <c r="C109" s="73"/>
      <c r="D109" s="47"/>
      <c r="E109" s="47" t="s">
        <v>257</v>
      </c>
      <c r="F109" s="48">
        <v>0</v>
      </c>
      <c r="G109" s="48">
        <v>0</v>
      </c>
      <c r="J109" s="75"/>
      <c r="M109" s="75"/>
    </row>
    <row r="110" spans="1:13" ht="21.95" customHeight="1" x14ac:dyDescent="0.55000000000000004">
      <c r="A110" s="47"/>
      <c r="B110" s="47"/>
      <c r="C110" s="73"/>
      <c r="D110" s="47"/>
      <c r="E110" s="47" t="s">
        <v>257</v>
      </c>
      <c r="F110" s="48">
        <v>0</v>
      </c>
      <c r="G110" s="48">
        <v>0</v>
      </c>
      <c r="J110" s="75"/>
      <c r="M110" s="75"/>
    </row>
    <row r="111" spans="1:13" ht="21.95" customHeight="1" x14ac:dyDescent="0.55000000000000004">
      <c r="A111" s="47"/>
      <c r="B111" s="47"/>
      <c r="C111" s="73"/>
      <c r="D111" s="47"/>
      <c r="E111" s="47" t="s">
        <v>257</v>
      </c>
      <c r="F111" s="48">
        <v>0</v>
      </c>
      <c r="G111" s="48">
        <v>0</v>
      </c>
      <c r="J111" s="75"/>
      <c r="M111" s="75"/>
    </row>
    <row r="112" spans="1:13" ht="21.95" customHeight="1" x14ac:dyDescent="0.55000000000000004">
      <c r="A112" s="47"/>
      <c r="B112" s="47"/>
      <c r="C112" s="73"/>
      <c r="D112" s="47"/>
      <c r="E112" s="47" t="s">
        <v>123</v>
      </c>
      <c r="F112" s="48">
        <v>328</v>
      </c>
      <c r="G112" s="48">
        <v>38</v>
      </c>
      <c r="J112" s="75"/>
      <c r="M112" s="75"/>
    </row>
    <row r="113" spans="1:13" ht="22.5" customHeight="1" x14ac:dyDescent="0.55000000000000004">
      <c r="A113" s="80"/>
      <c r="B113" s="278" t="s">
        <v>124</v>
      </c>
      <c r="C113" s="279"/>
      <c r="D113" s="279"/>
      <c r="E113" s="280"/>
      <c r="F113" s="186">
        <f>SUM(F86:F112)</f>
        <v>7943</v>
      </c>
      <c r="G113" s="81">
        <f>SUM(G86:G112)</f>
        <v>946</v>
      </c>
      <c r="J113" s="75"/>
      <c r="M113" s="75"/>
    </row>
    <row r="114" spans="1:13" ht="21.75" customHeight="1" x14ac:dyDescent="0.55000000000000004">
      <c r="A114" s="250" t="s">
        <v>125</v>
      </c>
      <c r="B114" s="251"/>
      <c r="C114" s="251"/>
      <c r="D114" s="251"/>
      <c r="E114" s="252"/>
      <c r="F114" s="187">
        <f>SUM(F56,F60,F68,F72,F85,F113)</f>
        <v>65440.5</v>
      </c>
      <c r="G114" s="56">
        <f>SUM(G56,G60,G68,G72,G85,G113)</f>
        <v>7995</v>
      </c>
      <c r="H114" s="53"/>
      <c r="J114" s="85"/>
      <c r="M114" s="75"/>
    </row>
    <row r="115" spans="1:13" s="59" customFormat="1" ht="32.25" customHeight="1" x14ac:dyDescent="0.55000000000000004">
      <c r="A115" s="58" t="s">
        <v>30</v>
      </c>
      <c r="F115" s="241">
        <f>F114</f>
        <v>65440.5</v>
      </c>
      <c r="G115" s="58" t="s">
        <v>31</v>
      </c>
      <c r="H115" s="61"/>
      <c r="I115" s="58"/>
      <c r="J115" s="61"/>
      <c r="M115" s="61"/>
    </row>
    <row r="116" spans="1:13" s="58" customFormat="1" ht="21.75" x14ac:dyDescent="0.5">
      <c r="A116" s="261" t="s">
        <v>32</v>
      </c>
      <c r="B116" s="261"/>
      <c r="C116" s="261"/>
      <c r="D116" s="261"/>
      <c r="E116" s="261"/>
      <c r="F116" s="60">
        <f>G114</f>
        <v>7995</v>
      </c>
      <c r="G116" s="58" t="s">
        <v>33</v>
      </c>
      <c r="I116" s="62"/>
    </row>
    <row r="117" spans="1:13" x14ac:dyDescent="0.55000000000000004">
      <c r="H117" s="53"/>
      <c r="I117" s="49"/>
      <c r="J117" s="53"/>
      <c r="M117" s="53"/>
    </row>
    <row r="118" spans="1:13" s="65" customFormat="1" ht="32.25" customHeight="1" x14ac:dyDescent="0.2">
      <c r="A118" s="262" t="s">
        <v>393</v>
      </c>
      <c r="B118" s="262"/>
      <c r="C118" s="262"/>
      <c r="D118" s="262"/>
      <c r="E118" s="262"/>
      <c r="F118" s="262"/>
      <c r="G118" s="262"/>
      <c r="H118" s="63"/>
      <c r="I118" s="64"/>
      <c r="J118" s="63"/>
      <c r="M118" s="63"/>
    </row>
    <row r="119" spans="1:13" ht="54.95" customHeight="1" x14ac:dyDescent="0.55000000000000004">
      <c r="E119" s="57"/>
      <c r="F119" s="66"/>
      <c r="G119" s="67" t="s">
        <v>126</v>
      </c>
      <c r="I119" s="49"/>
    </row>
    <row r="120" spans="1:13" x14ac:dyDescent="0.55000000000000004">
      <c r="A120" s="42" t="s">
        <v>328</v>
      </c>
      <c r="I120" s="49"/>
    </row>
    <row r="121" spans="1:13" x14ac:dyDescent="0.55000000000000004">
      <c r="E121" s="53"/>
      <c r="I121" s="49"/>
    </row>
    <row r="122" spans="1:13" x14ac:dyDescent="0.55000000000000004">
      <c r="I122" s="49"/>
    </row>
    <row r="123" spans="1:13" x14ac:dyDescent="0.55000000000000004">
      <c r="E123" s="68"/>
      <c r="J123" s="53"/>
      <c r="M123" s="53"/>
    </row>
    <row r="124" spans="1:13" x14ac:dyDescent="0.55000000000000004">
      <c r="H124" s="51"/>
      <c r="I124" s="53"/>
    </row>
    <row r="131" spans="1:2" x14ac:dyDescent="0.55000000000000004">
      <c r="A131" s="69"/>
      <c r="B131" s="70"/>
    </row>
    <row r="132" spans="1:2" x14ac:dyDescent="0.55000000000000004">
      <c r="A132" s="69"/>
      <c r="B132" s="70"/>
    </row>
    <row r="133" spans="1:2" x14ac:dyDescent="0.55000000000000004">
      <c r="A133" s="69"/>
      <c r="B133" s="70"/>
    </row>
    <row r="134" spans="1:2" x14ac:dyDescent="0.55000000000000004">
      <c r="A134" s="69"/>
      <c r="B134" s="69"/>
    </row>
    <row r="135" spans="1:2" x14ac:dyDescent="0.55000000000000004">
      <c r="A135" s="69"/>
      <c r="B135" s="70"/>
    </row>
    <row r="136" spans="1:2" x14ac:dyDescent="0.55000000000000004">
      <c r="A136" s="69"/>
      <c r="B136" s="69"/>
    </row>
    <row r="137" spans="1:2" x14ac:dyDescent="0.55000000000000004">
      <c r="A137" s="69"/>
      <c r="B137" s="70"/>
    </row>
    <row r="138" spans="1:2" x14ac:dyDescent="0.55000000000000004">
      <c r="A138" s="69"/>
      <c r="B138" s="69"/>
    </row>
    <row r="139" spans="1:2" x14ac:dyDescent="0.55000000000000004">
      <c r="A139" s="70"/>
      <c r="B139" s="70"/>
    </row>
    <row r="140" spans="1:2" x14ac:dyDescent="0.55000000000000004">
      <c r="A140" s="70"/>
      <c r="B140" s="69"/>
    </row>
    <row r="141" spans="1:2" x14ac:dyDescent="0.55000000000000004">
      <c r="A141" s="69"/>
      <c r="B141" s="70"/>
    </row>
    <row r="142" spans="1:2" x14ac:dyDescent="0.55000000000000004">
      <c r="A142" s="69"/>
      <c r="B142" s="70"/>
    </row>
    <row r="143" spans="1:2" x14ac:dyDescent="0.55000000000000004">
      <c r="A143" s="69"/>
      <c r="B143" s="70"/>
    </row>
    <row r="144" spans="1:2" x14ac:dyDescent="0.55000000000000004">
      <c r="A144" s="69"/>
      <c r="B144" s="69"/>
    </row>
    <row r="145" spans="1:2" x14ac:dyDescent="0.55000000000000004">
      <c r="A145" s="70"/>
      <c r="B145" s="70"/>
    </row>
    <row r="146" spans="1:2" x14ac:dyDescent="0.55000000000000004">
      <c r="A146" s="69"/>
      <c r="B146" s="69"/>
    </row>
    <row r="147" spans="1:2" x14ac:dyDescent="0.55000000000000004">
      <c r="A147" s="69"/>
      <c r="B147" s="70"/>
    </row>
    <row r="148" spans="1:2" x14ac:dyDescent="0.55000000000000004">
      <c r="A148" s="70"/>
      <c r="B148" s="69"/>
    </row>
    <row r="149" spans="1:2" x14ac:dyDescent="0.55000000000000004">
      <c r="A149" s="70"/>
      <c r="B149" s="69"/>
    </row>
    <row r="150" spans="1:2" x14ac:dyDescent="0.55000000000000004">
      <c r="A150" s="70"/>
      <c r="B150" s="70"/>
    </row>
    <row r="151" spans="1:2" x14ac:dyDescent="0.55000000000000004">
      <c r="A151" s="70"/>
      <c r="B151" s="70"/>
    </row>
    <row r="152" spans="1:2" x14ac:dyDescent="0.55000000000000004">
      <c r="A152" s="69"/>
      <c r="B152" s="70"/>
    </row>
    <row r="153" spans="1:2" x14ac:dyDescent="0.55000000000000004">
      <c r="A153" s="69"/>
      <c r="B153" s="70"/>
    </row>
    <row r="154" spans="1:2" x14ac:dyDescent="0.55000000000000004">
      <c r="A154" s="69"/>
      <c r="B154" s="70"/>
    </row>
    <row r="155" spans="1:2" x14ac:dyDescent="0.55000000000000004">
      <c r="A155" s="70"/>
      <c r="B155" s="70"/>
    </row>
    <row r="156" spans="1:2" x14ac:dyDescent="0.55000000000000004">
      <c r="A156" s="70"/>
      <c r="B156" s="69"/>
    </row>
    <row r="157" spans="1:2" x14ac:dyDescent="0.55000000000000004">
      <c r="A157" s="70"/>
      <c r="B157" s="70"/>
    </row>
  </sheetData>
  <mergeCells count="28">
    <mergeCell ref="A1:G1"/>
    <mergeCell ref="A2:G2"/>
    <mergeCell ref="A4:G4"/>
    <mergeCell ref="B56:E56"/>
    <mergeCell ref="B60:E60"/>
    <mergeCell ref="B48:B52"/>
    <mergeCell ref="B53:B55"/>
    <mergeCell ref="B68:E68"/>
    <mergeCell ref="B72:E72"/>
    <mergeCell ref="B85:E85"/>
    <mergeCell ref="B113:E113"/>
    <mergeCell ref="A114:E114"/>
    <mergeCell ref="A116:E116"/>
    <mergeCell ref="A118:G118"/>
    <mergeCell ref="A5:A8"/>
    <mergeCell ref="A9:A13"/>
    <mergeCell ref="A14:A29"/>
    <mergeCell ref="A30:A32"/>
    <mergeCell ref="A33:A37"/>
    <mergeCell ref="A45:A47"/>
    <mergeCell ref="A48:A52"/>
    <mergeCell ref="A53:A55"/>
    <mergeCell ref="B5:B8"/>
    <mergeCell ref="B9:B13"/>
    <mergeCell ref="B14:B29"/>
    <mergeCell ref="B30:B32"/>
    <mergeCell ref="B33:B37"/>
    <mergeCell ref="B45:B47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7" max="16383" man="1"/>
    <brk id="7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8" zoomScale="120" zoomScaleNormal="120" zoomScaleSheetLayoutView="120" workbookViewId="0">
      <selection activeCell="A71" sqref="A7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81" t="s">
        <v>239</v>
      </c>
      <c r="B1" s="281"/>
      <c r="C1" s="281"/>
      <c r="D1" s="281"/>
      <c r="E1" s="281"/>
      <c r="F1" s="281"/>
      <c r="G1" s="281"/>
    </row>
    <row r="2" spans="1:13" ht="6" customHeight="1" x14ac:dyDescent="0.6">
      <c r="A2" s="282"/>
      <c r="B2" s="282"/>
      <c r="C2" s="282"/>
      <c r="D2" s="282"/>
      <c r="E2" s="282"/>
      <c r="F2" s="282"/>
      <c r="G2" s="282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127</v>
      </c>
      <c r="C4" s="154"/>
      <c r="D4" s="154"/>
      <c r="E4" s="154" t="str">
        <f>'[1]6.12.65'!B7</f>
        <v>เมืองปัตตานี</v>
      </c>
      <c r="F4" s="158">
        <v>74</v>
      </c>
      <c r="G4" s="159">
        <v>19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141</v>
      </c>
      <c r="G5" s="159">
        <v>59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447</v>
      </c>
      <c r="G6" s="159">
        <v>70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1647</v>
      </c>
      <c r="G7" s="159">
        <v>293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1221</v>
      </c>
      <c r="G8" s="159">
        <v>162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6250</v>
      </c>
      <c r="G9" s="160">
        <v>8100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7000</v>
      </c>
      <c r="G10" s="160">
        <v>1400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4900</v>
      </c>
      <c r="G11" s="161">
        <v>980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761</v>
      </c>
      <c r="G12" s="161">
        <v>208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69</v>
      </c>
      <c r="G13" s="161">
        <v>19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270</v>
      </c>
      <c r="G14" s="161">
        <v>66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57" t="s">
        <v>128</v>
      </c>
      <c r="B16" s="257"/>
      <c r="C16" s="257"/>
      <c r="D16" s="257"/>
      <c r="E16" s="257"/>
      <c r="F16" s="146">
        <f>SUM(F4:F15)</f>
        <v>22780</v>
      </c>
      <c r="G16" s="89">
        <f>SUM(G4:G15)</f>
        <v>11376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50">
        <v>592</v>
      </c>
      <c r="G17" s="214">
        <v>65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1362</v>
      </c>
      <c r="G18" s="151">
        <v>143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140517</v>
      </c>
      <c r="G19" s="48">
        <v>8267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1460</v>
      </c>
      <c r="G20" s="179">
        <v>710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1380</v>
      </c>
      <c r="G21" s="48">
        <v>220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1630</v>
      </c>
      <c r="G22" s="48">
        <v>190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620</v>
      </c>
      <c r="G23" s="48">
        <v>100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650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700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945</v>
      </c>
      <c r="G27" s="152" t="s">
        <v>388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1630.75</v>
      </c>
      <c r="G28" s="48">
        <v>99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131</v>
      </c>
      <c r="G29" s="48">
        <v>11</v>
      </c>
    </row>
    <row r="30" spans="1:13" ht="24" customHeight="1" x14ac:dyDescent="0.55000000000000004">
      <c r="A30" s="257" t="s">
        <v>130</v>
      </c>
      <c r="B30" s="257"/>
      <c r="C30" s="257"/>
      <c r="D30" s="257"/>
      <c r="E30" s="257"/>
      <c r="F30" s="146">
        <f>SUM(F17:F29)</f>
        <v>151817.75</v>
      </c>
      <c r="G30" s="91">
        <f>G17+G18+G19+G20+G21+G22+G23+G24+G25+G26+G27+G28+G29</f>
        <v>10276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65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131</v>
      </c>
      <c r="C33" s="154"/>
      <c r="D33" s="154"/>
      <c r="E33" s="154" t="str">
        <f>'[1]6.12.65'!B34</f>
        <v>เมืองยะลา</v>
      </c>
      <c r="F33" s="155">
        <v>26188</v>
      </c>
      <c r="G33" s="156">
        <v>13253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32655</v>
      </c>
      <c r="G34" s="156">
        <v>3382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47970</v>
      </c>
      <c r="G35" s="156">
        <v>3339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34078</v>
      </c>
      <c r="G36" s="156">
        <v>7434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14766</v>
      </c>
      <c r="G37" s="156">
        <v>2232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12945</v>
      </c>
      <c r="G38" s="156">
        <v>1237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21220</v>
      </c>
      <c r="G39" s="156">
        <v>1646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30927</v>
      </c>
      <c r="G40" s="156">
        <v>1898</v>
      </c>
    </row>
    <row r="41" spans="1:7" ht="20.100000000000001" customHeight="1" x14ac:dyDescent="0.55000000000000004">
      <c r="A41" s="257" t="s">
        <v>132</v>
      </c>
      <c r="B41" s="257"/>
      <c r="C41" s="257"/>
      <c r="D41" s="257"/>
      <c r="E41" s="257"/>
      <c r="F41" s="146">
        <f>SUM(F33:F40)</f>
        <v>220749</v>
      </c>
      <c r="G41" s="93">
        <f>SUM(G33:G40)</f>
        <v>34421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80">
        <v>0</v>
      </c>
      <c r="G49" s="180">
        <v>0</v>
      </c>
    </row>
    <row r="50" spans="1:8" ht="20.100000000000001" customHeight="1" x14ac:dyDescent="0.55000000000000004">
      <c r="A50" s="257" t="s">
        <v>138</v>
      </c>
      <c r="B50" s="257"/>
      <c r="C50" s="257"/>
      <c r="D50" s="257"/>
      <c r="E50" s="257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57" t="s">
        <v>140</v>
      </c>
      <c r="B64" s="257"/>
      <c r="C64" s="257"/>
      <c r="D64" s="257"/>
      <c r="E64" s="257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86" t="s">
        <v>141</v>
      </c>
      <c r="B65" s="286"/>
      <c r="C65" s="286"/>
      <c r="D65" s="286"/>
      <c r="E65" s="286"/>
      <c r="F65" s="149">
        <f>SUM(F16,F30,F41,F50,F64)</f>
        <v>573285.75</v>
      </c>
      <c r="G65" s="94">
        <f>SUM(G16,G30,G41,G50,G64)</f>
        <v>71531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104</v>
      </c>
    </row>
    <row r="67" spans="1:13" s="59" customFormat="1" ht="32.25" customHeight="1" x14ac:dyDescent="0.55000000000000004">
      <c r="A67" s="58" t="s">
        <v>30</v>
      </c>
      <c r="F67" s="115">
        <f>F65</f>
        <v>573285.75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61" t="s">
        <v>32</v>
      </c>
      <c r="B68" s="261"/>
      <c r="C68" s="261"/>
      <c r="D68" s="261"/>
      <c r="E68" s="261"/>
      <c r="F68" s="115">
        <f>G65</f>
        <v>71531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87" t="s">
        <v>391</v>
      </c>
      <c r="B70" s="287"/>
      <c r="C70" s="287"/>
      <c r="D70" s="287"/>
      <c r="E70" s="287"/>
      <c r="F70" s="287"/>
      <c r="G70" s="287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4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88" t="s">
        <v>313</v>
      </c>
      <c r="B1" s="288"/>
      <c r="C1" s="288"/>
      <c r="D1" s="288"/>
      <c r="E1" s="288"/>
      <c r="F1" s="288"/>
      <c r="G1" s="288"/>
    </row>
    <row r="2" spans="1:9" x14ac:dyDescent="0.55000000000000004">
      <c r="A2" s="289"/>
      <c r="B2" s="289"/>
      <c r="C2" s="289"/>
      <c r="D2" s="289"/>
      <c r="E2" s="289"/>
      <c r="F2" s="289"/>
      <c r="G2" s="289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57" t="s">
        <v>149</v>
      </c>
      <c r="B10" s="257"/>
      <c r="C10" s="257"/>
      <c r="D10" s="257"/>
      <c r="E10" s="257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3"/>
      <c r="D11" s="73"/>
      <c r="E11" s="47" t="s">
        <v>151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360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152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153</v>
      </c>
      <c r="F14" s="144">
        <v>0</v>
      </c>
      <c r="G14" s="144">
        <v>0</v>
      </c>
      <c r="I14" s="53"/>
    </row>
    <row r="15" spans="1:9" ht="20.25" customHeight="1" x14ac:dyDescent="0.55000000000000004">
      <c r="A15" s="258" t="s">
        <v>154</v>
      </c>
      <c r="B15" s="259"/>
      <c r="C15" s="259"/>
      <c r="D15" s="259"/>
      <c r="E15" s="260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4">
        <v>0</v>
      </c>
      <c r="G16" s="144">
        <v>0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4">
        <v>0</v>
      </c>
      <c r="G19" s="144">
        <v>0</v>
      </c>
    </row>
    <row r="20" spans="1:13" x14ac:dyDescent="0.55000000000000004">
      <c r="A20" s="250" t="s">
        <v>159</v>
      </c>
      <c r="B20" s="251"/>
      <c r="C20" s="251"/>
      <c r="D20" s="251"/>
      <c r="E20" s="252"/>
      <c r="F20" s="187">
        <f>SUM(F10,F15,F16:F19)</f>
        <v>0</v>
      </c>
      <c r="G20" s="56">
        <f>SUM(G10,G15,G16:G19)</f>
        <v>0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6">
        <f>F20</f>
        <v>0</v>
      </c>
      <c r="G21" s="59" t="s">
        <v>31</v>
      </c>
      <c r="H21" s="61"/>
      <c r="J21" s="61"/>
      <c r="M21" s="61"/>
    </row>
    <row r="22" spans="1:13" s="59" customFormat="1" x14ac:dyDescent="0.55000000000000004">
      <c r="A22" s="253" t="s">
        <v>32</v>
      </c>
      <c r="B22" s="253"/>
      <c r="C22" s="253"/>
      <c r="D22" s="253"/>
      <c r="E22" s="253"/>
      <c r="F22" s="176">
        <f>G20</f>
        <v>0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54" t="s">
        <v>393</v>
      </c>
      <c r="B24" s="254"/>
      <c r="C24" s="254"/>
      <c r="D24" s="254"/>
      <c r="E24" s="254"/>
      <c r="F24" s="254"/>
      <c r="G24" s="254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7"/>
  <sheetViews>
    <sheetView showGridLines="0" view="pageBreakPreview" zoomScale="110" zoomScaleNormal="120" zoomScaleSheetLayoutView="110" workbookViewId="0">
      <pane ySplit="3" topLeftCell="A49" activePane="bottomLeft" state="frozen"/>
      <selection pane="bottomLeft" activeCell="A68" sqref="A68:G68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90" t="s">
        <v>237</v>
      </c>
      <c r="B1" s="290"/>
      <c r="C1" s="290"/>
      <c r="D1" s="290"/>
      <c r="E1" s="290"/>
      <c r="F1" s="290"/>
      <c r="G1" s="290"/>
    </row>
    <row r="2" spans="1:9" ht="6" customHeight="1" x14ac:dyDescent="0.6">
      <c r="A2" s="282"/>
      <c r="B2" s="282"/>
      <c r="C2" s="282"/>
      <c r="D2" s="282"/>
      <c r="E2" s="282"/>
      <c r="F2" s="282"/>
      <c r="G2" s="282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15" t="s">
        <v>84</v>
      </c>
      <c r="B5" s="216" t="s">
        <v>162</v>
      </c>
      <c r="C5" s="80">
        <v>3</v>
      </c>
      <c r="D5" s="216" t="s">
        <v>263</v>
      </c>
      <c r="E5" s="80" t="s">
        <v>250</v>
      </c>
      <c r="F5" s="217">
        <v>0</v>
      </c>
      <c r="G5" s="218">
        <v>0</v>
      </c>
      <c r="I5" s="49"/>
    </row>
    <row r="6" spans="1:9" x14ac:dyDescent="0.55000000000000004">
      <c r="A6" s="215"/>
      <c r="B6" s="216"/>
      <c r="C6" s="80">
        <v>13</v>
      </c>
      <c r="D6" s="216" t="s">
        <v>285</v>
      </c>
      <c r="E6" s="80" t="s">
        <v>18</v>
      </c>
      <c r="F6" s="217">
        <v>0</v>
      </c>
      <c r="G6" s="218">
        <v>0</v>
      </c>
      <c r="I6" s="49"/>
    </row>
    <row r="7" spans="1:9" x14ac:dyDescent="0.55000000000000004">
      <c r="A7" s="215"/>
      <c r="B7" s="216"/>
      <c r="C7" s="219">
        <v>4</v>
      </c>
      <c r="D7" s="220" t="s">
        <v>264</v>
      </c>
      <c r="E7" s="219" t="s">
        <v>265</v>
      </c>
      <c r="F7" s="221">
        <v>0</v>
      </c>
      <c r="G7" s="222">
        <v>0</v>
      </c>
      <c r="I7" s="49"/>
    </row>
    <row r="8" spans="1:9" s="139" customFormat="1" x14ac:dyDescent="0.55000000000000004">
      <c r="A8" s="223"/>
      <c r="B8" s="224"/>
      <c r="C8" s="219">
        <v>9</v>
      </c>
      <c r="D8" s="220" t="s">
        <v>286</v>
      </c>
      <c r="E8" s="219" t="s">
        <v>287</v>
      </c>
      <c r="F8" s="221">
        <v>0</v>
      </c>
      <c r="G8" s="222">
        <v>0</v>
      </c>
      <c r="I8" s="140"/>
    </row>
    <row r="9" spans="1:9" s="139" customFormat="1" x14ac:dyDescent="0.55000000000000004">
      <c r="A9" s="223"/>
      <c r="B9" s="224"/>
      <c r="C9" s="219">
        <v>2</v>
      </c>
      <c r="D9" s="220" t="s">
        <v>263</v>
      </c>
      <c r="E9" s="219" t="s">
        <v>250</v>
      </c>
      <c r="F9" s="221">
        <v>0</v>
      </c>
      <c r="G9" s="222">
        <v>0</v>
      </c>
      <c r="I9" s="140"/>
    </row>
    <row r="10" spans="1:9" s="139" customFormat="1" x14ac:dyDescent="0.55000000000000004">
      <c r="A10" s="223"/>
      <c r="B10" s="224"/>
      <c r="C10" s="219">
        <v>11</v>
      </c>
      <c r="D10" s="220" t="s">
        <v>285</v>
      </c>
      <c r="E10" s="219" t="s">
        <v>18</v>
      </c>
      <c r="F10" s="221">
        <v>0</v>
      </c>
      <c r="G10" s="222">
        <v>0</v>
      </c>
      <c r="I10" s="140"/>
    </row>
    <row r="11" spans="1:9" s="139" customFormat="1" x14ac:dyDescent="0.55000000000000004">
      <c r="A11" s="223"/>
      <c r="B11" s="224"/>
      <c r="C11" s="80">
        <v>5</v>
      </c>
      <c r="D11" s="216" t="s">
        <v>266</v>
      </c>
      <c r="E11" s="80" t="s">
        <v>267</v>
      </c>
      <c r="F11" s="217">
        <v>0</v>
      </c>
      <c r="G11" s="218">
        <v>0</v>
      </c>
      <c r="I11" s="140"/>
    </row>
    <row r="12" spans="1:9" x14ac:dyDescent="0.55000000000000004">
      <c r="A12" s="215"/>
      <c r="B12" s="216"/>
      <c r="C12" s="80">
        <v>5</v>
      </c>
      <c r="D12" s="216" t="s">
        <v>268</v>
      </c>
      <c r="E12" s="80" t="s">
        <v>269</v>
      </c>
      <c r="F12" s="217">
        <v>0</v>
      </c>
      <c r="G12" s="218">
        <v>0</v>
      </c>
      <c r="I12" s="49"/>
    </row>
    <row r="13" spans="1:9" x14ac:dyDescent="0.55000000000000004">
      <c r="A13" s="215"/>
      <c r="B13" s="216"/>
      <c r="C13" s="80">
        <v>10</v>
      </c>
      <c r="D13" s="216" t="s">
        <v>270</v>
      </c>
      <c r="E13" s="80" t="s">
        <v>269</v>
      </c>
      <c r="F13" s="217">
        <v>0</v>
      </c>
      <c r="G13" s="218">
        <v>0</v>
      </c>
      <c r="I13" s="49"/>
    </row>
    <row r="14" spans="1:9" x14ac:dyDescent="0.55000000000000004">
      <c r="A14" s="215"/>
      <c r="B14" s="216"/>
      <c r="C14" s="80">
        <v>2</v>
      </c>
      <c r="D14" s="216" t="s">
        <v>270</v>
      </c>
      <c r="E14" s="80" t="s">
        <v>269</v>
      </c>
      <c r="F14" s="217">
        <v>0</v>
      </c>
      <c r="G14" s="218">
        <v>0</v>
      </c>
      <c r="I14" s="49"/>
    </row>
    <row r="15" spans="1:9" x14ac:dyDescent="0.55000000000000004">
      <c r="A15" s="215"/>
      <c r="B15" s="216"/>
      <c r="C15" s="80">
        <v>1</v>
      </c>
      <c r="D15" s="216" t="s">
        <v>270</v>
      </c>
      <c r="E15" s="80" t="s">
        <v>269</v>
      </c>
      <c r="F15" s="217">
        <v>0</v>
      </c>
      <c r="G15" s="218">
        <v>0</v>
      </c>
      <c r="I15" s="49"/>
    </row>
    <row r="16" spans="1:9" x14ac:dyDescent="0.55000000000000004">
      <c r="A16" s="215"/>
      <c r="B16" s="216"/>
      <c r="C16" s="80">
        <v>6</v>
      </c>
      <c r="D16" s="216" t="s">
        <v>268</v>
      </c>
      <c r="E16" s="80" t="s">
        <v>269</v>
      </c>
      <c r="F16" s="217">
        <v>0</v>
      </c>
      <c r="G16" s="218">
        <v>0</v>
      </c>
      <c r="I16" s="49"/>
    </row>
    <row r="17" spans="1:13" x14ac:dyDescent="0.55000000000000004">
      <c r="A17" s="215"/>
      <c r="B17" s="216"/>
      <c r="C17" s="80">
        <v>6</v>
      </c>
      <c r="D17" s="216" t="s">
        <v>270</v>
      </c>
      <c r="E17" s="80" t="s">
        <v>269</v>
      </c>
      <c r="F17" s="217">
        <v>0</v>
      </c>
      <c r="G17" s="218">
        <v>0</v>
      </c>
      <c r="I17" s="49"/>
    </row>
    <row r="18" spans="1:13" x14ac:dyDescent="0.55000000000000004">
      <c r="A18" s="215"/>
      <c r="B18" s="216"/>
      <c r="C18" s="80">
        <v>2</v>
      </c>
      <c r="D18" s="216" t="s">
        <v>288</v>
      </c>
      <c r="E18" s="80" t="s">
        <v>289</v>
      </c>
      <c r="F18" s="217">
        <v>0</v>
      </c>
      <c r="G18" s="218">
        <v>0</v>
      </c>
      <c r="I18" s="49"/>
    </row>
    <row r="19" spans="1:13" x14ac:dyDescent="0.55000000000000004">
      <c r="A19" s="215"/>
      <c r="B19" s="216"/>
      <c r="C19" s="80">
        <v>13</v>
      </c>
      <c r="D19" s="216" t="s">
        <v>292</v>
      </c>
      <c r="E19" s="80" t="s">
        <v>265</v>
      </c>
      <c r="F19" s="217">
        <v>0</v>
      </c>
      <c r="G19" s="218">
        <v>0</v>
      </c>
      <c r="I19" s="49"/>
    </row>
    <row r="20" spans="1:13" x14ac:dyDescent="0.55000000000000004">
      <c r="A20" s="215"/>
      <c r="B20" s="216"/>
      <c r="C20" s="80">
        <v>9</v>
      </c>
      <c r="D20" s="225" t="s">
        <v>293</v>
      </c>
      <c r="E20" s="80" t="s">
        <v>18</v>
      </c>
      <c r="F20" s="217">
        <v>0</v>
      </c>
      <c r="G20" s="218">
        <v>0</v>
      </c>
      <c r="I20" s="49"/>
    </row>
    <row r="21" spans="1:13" x14ac:dyDescent="0.55000000000000004">
      <c r="A21" s="258" t="s">
        <v>256</v>
      </c>
      <c r="B21" s="259"/>
      <c r="C21" s="259"/>
      <c r="D21" s="259"/>
      <c r="E21" s="259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90</v>
      </c>
      <c r="B22" s="96" t="s">
        <v>163</v>
      </c>
      <c r="C22" s="97">
        <v>3</v>
      </c>
      <c r="D22" s="96" t="s">
        <v>332</v>
      </c>
      <c r="E22" s="97" t="s">
        <v>333</v>
      </c>
      <c r="F22" s="229">
        <v>201</v>
      </c>
      <c r="G22" s="229">
        <v>49</v>
      </c>
      <c r="H22" s="42" t="s">
        <v>337</v>
      </c>
      <c r="I22" s="49"/>
    </row>
    <row r="23" spans="1:13" s="59" customFormat="1" x14ac:dyDescent="0.55000000000000004">
      <c r="A23" s="291" t="s">
        <v>334</v>
      </c>
      <c r="B23" s="292"/>
      <c r="C23" s="292"/>
      <c r="D23" s="292"/>
      <c r="E23" s="292"/>
      <c r="F23" s="127">
        <f>SUM(F22)</f>
        <v>201</v>
      </c>
      <c r="G23" s="127">
        <f>SUM(G22)</f>
        <v>49</v>
      </c>
      <c r="H23" s="230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199" customFormat="1" x14ac:dyDescent="0.55000000000000004">
      <c r="A31" s="191" t="s">
        <v>175</v>
      </c>
      <c r="B31" s="192" t="s">
        <v>176</v>
      </c>
      <c r="C31" s="193">
        <v>4</v>
      </c>
      <c r="D31" s="193" t="s">
        <v>177</v>
      </c>
      <c r="E31" s="193" t="s">
        <v>178</v>
      </c>
      <c r="F31" s="194">
        <v>680</v>
      </c>
      <c r="G31" s="195">
        <v>47</v>
      </c>
      <c r="H31" s="196" t="s">
        <v>336</v>
      </c>
      <c r="I31" s="197"/>
      <c r="J31" s="198"/>
      <c r="M31" s="198"/>
    </row>
    <row r="32" spans="1:13" s="199" customFormat="1" x14ac:dyDescent="0.55000000000000004">
      <c r="A32" s="191"/>
      <c r="B32" s="192"/>
      <c r="C32" s="193">
        <v>3</v>
      </c>
      <c r="D32" s="193" t="s">
        <v>180</v>
      </c>
      <c r="E32" s="193" t="s">
        <v>181</v>
      </c>
      <c r="F32" s="194">
        <v>698.28</v>
      </c>
      <c r="G32" s="195">
        <v>67</v>
      </c>
      <c r="H32" s="196" t="s">
        <v>336</v>
      </c>
      <c r="I32" s="197"/>
      <c r="J32" s="198"/>
      <c r="M32" s="198"/>
    </row>
    <row r="33" spans="1:13" s="199" customFormat="1" x14ac:dyDescent="0.55000000000000004">
      <c r="A33" s="191"/>
      <c r="B33" s="192"/>
      <c r="C33" s="193">
        <v>4</v>
      </c>
      <c r="D33" s="193" t="s">
        <v>251</v>
      </c>
      <c r="E33" s="193" t="s">
        <v>252</v>
      </c>
      <c r="F33" s="194">
        <v>0</v>
      </c>
      <c r="G33" s="195">
        <v>0</v>
      </c>
      <c r="H33" s="196"/>
      <c r="I33" s="197"/>
      <c r="J33" s="198"/>
      <c r="M33" s="198"/>
    </row>
    <row r="34" spans="1:13" s="199" customFormat="1" x14ac:dyDescent="0.55000000000000004">
      <c r="A34" s="191"/>
      <c r="B34" s="192"/>
      <c r="C34" s="193">
        <v>5</v>
      </c>
      <c r="D34" s="193" t="s">
        <v>251</v>
      </c>
      <c r="E34" s="193" t="s">
        <v>252</v>
      </c>
      <c r="F34" s="194">
        <v>0</v>
      </c>
      <c r="G34" s="195">
        <v>0</v>
      </c>
      <c r="H34" s="196"/>
      <c r="I34" s="197"/>
      <c r="J34" s="198"/>
      <c r="M34" s="198"/>
    </row>
    <row r="35" spans="1:13" s="199" customFormat="1" x14ac:dyDescent="0.55000000000000004">
      <c r="A35" s="191"/>
      <c r="B35" s="192"/>
      <c r="C35" s="193">
        <v>6</v>
      </c>
      <c r="D35" s="193" t="s">
        <v>251</v>
      </c>
      <c r="E35" s="193" t="s">
        <v>252</v>
      </c>
      <c r="F35" s="194">
        <v>0</v>
      </c>
      <c r="G35" s="195">
        <v>0</v>
      </c>
      <c r="H35" s="196"/>
      <c r="I35" s="197"/>
      <c r="J35" s="198"/>
      <c r="M35" s="198"/>
    </row>
    <row r="36" spans="1:13" s="199" customFormat="1" x14ac:dyDescent="0.55000000000000004">
      <c r="A36" s="191"/>
      <c r="B36" s="192"/>
      <c r="C36" s="193">
        <v>2</v>
      </c>
      <c r="D36" s="193" t="s">
        <v>251</v>
      </c>
      <c r="E36" s="193" t="s">
        <v>252</v>
      </c>
      <c r="F36" s="194">
        <v>0</v>
      </c>
      <c r="G36" s="195">
        <v>0</v>
      </c>
      <c r="H36" s="196"/>
      <c r="I36" s="197"/>
      <c r="J36" s="198"/>
      <c r="M36" s="198"/>
    </row>
    <row r="37" spans="1:13" s="199" customFormat="1" x14ac:dyDescent="0.55000000000000004">
      <c r="A37" s="191"/>
      <c r="B37" s="192"/>
      <c r="C37" s="193">
        <v>10</v>
      </c>
      <c r="D37" s="193" t="s">
        <v>251</v>
      </c>
      <c r="E37" s="193" t="s">
        <v>252</v>
      </c>
      <c r="F37" s="194">
        <v>400</v>
      </c>
      <c r="G37" s="195">
        <v>100</v>
      </c>
      <c r="H37" s="196" t="s">
        <v>336</v>
      </c>
      <c r="I37" s="197"/>
      <c r="J37" s="198"/>
      <c r="M37" s="198"/>
    </row>
    <row r="38" spans="1:13" s="199" customFormat="1" x14ac:dyDescent="0.55000000000000004">
      <c r="A38" s="191"/>
      <c r="B38" s="192"/>
      <c r="C38" s="193">
        <v>4</v>
      </c>
      <c r="D38" s="193" t="s">
        <v>271</v>
      </c>
      <c r="E38" s="193" t="s">
        <v>253</v>
      </c>
      <c r="F38" s="194">
        <v>1630.08</v>
      </c>
      <c r="G38" s="195">
        <v>206</v>
      </c>
      <c r="H38" s="196" t="s">
        <v>336</v>
      </c>
      <c r="I38" s="197"/>
      <c r="J38" s="198"/>
      <c r="M38" s="198"/>
    </row>
    <row r="39" spans="1:13" s="199" customFormat="1" x14ac:dyDescent="0.55000000000000004">
      <c r="A39" s="191"/>
      <c r="B39" s="192"/>
      <c r="C39" s="193">
        <v>2</v>
      </c>
      <c r="D39" s="193" t="s">
        <v>272</v>
      </c>
      <c r="E39" s="193" t="s">
        <v>277</v>
      </c>
      <c r="F39" s="194">
        <v>200</v>
      </c>
      <c r="G39" s="195">
        <v>30</v>
      </c>
      <c r="H39" s="196" t="s">
        <v>336</v>
      </c>
      <c r="I39" s="197"/>
      <c r="J39" s="198"/>
      <c r="M39" s="198"/>
    </row>
    <row r="40" spans="1:13" s="199" customFormat="1" x14ac:dyDescent="0.55000000000000004">
      <c r="A40" s="191"/>
      <c r="B40" s="192"/>
      <c r="C40" s="193">
        <v>1</v>
      </c>
      <c r="D40" s="193" t="s">
        <v>272</v>
      </c>
      <c r="E40" s="193" t="s">
        <v>277</v>
      </c>
      <c r="F40" s="194">
        <v>0</v>
      </c>
      <c r="G40" s="195">
        <v>0</v>
      </c>
      <c r="H40" s="196"/>
      <c r="I40" s="197"/>
      <c r="J40" s="198"/>
      <c r="M40" s="198"/>
    </row>
    <row r="41" spans="1:13" s="199" customFormat="1" x14ac:dyDescent="0.55000000000000004">
      <c r="A41" s="191"/>
      <c r="B41" s="192"/>
      <c r="C41" s="193">
        <v>2</v>
      </c>
      <c r="D41" s="193" t="s">
        <v>273</v>
      </c>
      <c r="E41" s="193" t="s">
        <v>18</v>
      </c>
      <c r="F41" s="194">
        <v>100</v>
      </c>
      <c r="G41" s="195">
        <v>20</v>
      </c>
      <c r="H41" s="196" t="s">
        <v>336</v>
      </c>
      <c r="I41" s="197"/>
      <c r="J41" s="198"/>
      <c r="M41" s="198"/>
    </row>
    <row r="42" spans="1:13" s="199" customFormat="1" x14ac:dyDescent="0.55000000000000004">
      <c r="A42" s="191"/>
      <c r="B42" s="192"/>
      <c r="C42" s="193">
        <v>11</v>
      </c>
      <c r="D42" s="193" t="s">
        <v>274</v>
      </c>
      <c r="E42" s="193" t="s">
        <v>278</v>
      </c>
      <c r="F42" s="194">
        <v>150</v>
      </c>
      <c r="G42" s="195">
        <v>15</v>
      </c>
      <c r="H42" s="196" t="s">
        <v>336</v>
      </c>
      <c r="I42" s="197"/>
      <c r="J42" s="198"/>
      <c r="M42" s="198"/>
    </row>
    <row r="43" spans="1:13" s="199" customFormat="1" x14ac:dyDescent="0.55000000000000004">
      <c r="A43" s="191"/>
      <c r="B43" s="192"/>
      <c r="C43" s="193">
        <v>3</v>
      </c>
      <c r="D43" s="193" t="s">
        <v>275</v>
      </c>
      <c r="E43" s="193" t="s">
        <v>178</v>
      </c>
      <c r="F43" s="194">
        <v>300</v>
      </c>
      <c r="G43" s="195">
        <v>30</v>
      </c>
      <c r="H43" s="196" t="s">
        <v>336</v>
      </c>
      <c r="I43" s="197"/>
      <c r="J43" s="198"/>
      <c r="M43" s="198"/>
    </row>
    <row r="44" spans="1:13" s="199" customFormat="1" x14ac:dyDescent="0.55000000000000004">
      <c r="A44" s="191"/>
      <c r="B44" s="192"/>
      <c r="C44" s="193">
        <v>3</v>
      </c>
      <c r="D44" s="193" t="s">
        <v>276</v>
      </c>
      <c r="E44" s="193" t="s">
        <v>279</v>
      </c>
      <c r="F44" s="194">
        <v>50</v>
      </c>
      <c r="G44" s="195">
        <v>5</v>
      </c>
      <c r="H44" s="196" t="s">
        <v>336</v>
      </c>
      <c r="I44" s="197"/>
      <c r="J44" s="198"/>
      <c r="M44" s="198"/>
    </row>
    <row r="45" spans="1:13" s="199" customFormat="1" x14ac:dyDescent="0.55000000000000004">
      <c r="A45" s="191"/>
      <c r="B45" s="192"/>
      <c r="C45" s="193">
        <v>2</v>
      </c>
      <c r="D45" s="193" t="s">
        <v>294</v>
      </c>
      <c r="E45" s="193" t="s">
        <v>295</v>
      </c>
      <c r="F45" s="194">
        <v>100</v>
      </c>
      <c r="G45" s="195">
        <v>10</v>
      </c>
      <c r="H45" s="196" t="s">
        <v>336</v>
      </c>
      <c r="I45" s="197"/>
      <c r="J45" s="198"/>
      <c r="M45" s="198"/>
    </row>
    <row r="46" spans="1:13" s="199" customFormat="1" x14ac:dyDescent="0.55000000000000004">
      <c r="A46" s="191"/>
      <c r="B46" s="192"/>
      <c r="C46" s="193">
        <v>7</v>
      </c>
      <c r="D46" s="193" t="s">
        <v>296</v>
      </c>
      <c r="E46" s="193" t="s">
        <v>18</v>
      </c>
      <c r="F46" s="194">
        <v>580.75</v>
      </c>
      <c r="G46" s="195">
        <v>61</v>
      </c>
      <c r="H46" s="196" t="s">
        <v>336</v>
      </c>
      <c r="I46" s="197"/>
      <c r="J46" s="198"/>
      <c r="M46" s="198"/>
    </row>
    <row r="47" spans="1:13" s="199" customFormat="1" x14ac:dyDescent="0.55000000000000004">
      <c r="A47" s="191"/>
      <c r="B47" s="192"/>
      <c r="C47" s="193">
        <v>4</v>
      </c>
      <c r="D47" s="193" t="s">
        <v>294</v>
      </c>
      <c r="E47" s="193" t="s">
        <v>295</v>
      </c>
      <c r="F47" s="194">
        <v>22.02</v>
      </c>
      <c r="G47" s="195">
        <v>4</v>
      </c>
      <c r="H47" s="196" t="s">
        <v>336</v>
      </c>
      <c r="I47" s="197"/>
      <c r="J47" s="198"/>
      <c r="M47" s="198"/>
    </row>
    <row r="48" spans="1:13" s="199" customFormat="1" x14ac:dyDescent="0.55000000000000004">
      <c r="A48" s="191"/>
      <c r="B48" s="192"/>
      <c r="C48" s="193">
        <v>4</v>
      </c>
      <c r="D48" s="193" t="s">
        <v>297</v>
      </c>
      <c r="E48" s="193" t="s">
        <v>295</v>
      </c>
      <c r="F48" s="194">
        <v>80.75</v>
      </c>
      <c r="G48" s="195">
        <v>11</v>
      </c>
      <c r="H48" s="196" t="s">
        <v>336</v>
      </c>
      <c r="I48" s="197"/>
      <c r="J48" s="198"/>
      <c r="M48" s="198"/>
    </row>
    <row r="49" spans="1:13" s="199" customFormat="1" x14ac:dyDescent="0.55000000000000004">
      <c r="A49" s="191"/>
      <c r="B49" s="192"/>
      <c r="C49" s="193">
        <v>7</v>
      </c>
      <c r="D49" s="193" t="s">
        <v>296</v>
      </c>
      <c r="E49" s="193" t="s">
        <v>18</v>
      </c>
      <c r="F49" s="194"/>
      <c r="G49" s="195"/>
      <c r="H49" s="196"/>
      <c r="I49" s="197"/>
      <c r="J49" s="198"/>
      <c r="M49" s="198"/>
    </row>
    <row r="50" spans="1:13" s="199" customFormat="1" x14ac:dyDescent="0.55000000000000004">
      <c r="A50" s="191"/>
      <c r="B50" s="192"/>
      <c r="C50" s="193">
        <v>1</v>
      </c>
      <c r="D50" s="193" t="s">
        <v>272</v>
      </c>
      <c r="E50" s="193" t="s">
        <v>277</v>
      </c>
      <c r="F50" s="194">
        <v>79</v>
      </c>
      <c r="G50" s="195">
        <v>9</v>
      </c>
      <c r="H50" s="196" t="s">
        <v>336</v>
      </c>
      <c r="I50" s="197"/>
      <c r="J50" s="198"/>
      <c r="M50" s="198"/>
    </row>
    <row r="51" spans="1:13" s="199" customFormat="1" x14ac:dyDescent="0.55000000000000004">
      <c r="A51" s="191"/>
      <c r="B51" s="192"/>
      <c r="C51" s="193">
        <v>7</v>
      </c>
      <c r="D51" s="193" t="s">
        <v>298</v>
      </c>
      <c r="E51" s="193" t="s">
        <v>181</v>
      </c>
      <c r="F51" s="194">
        <v>248.76</v>
      </c>
      <c r="G51" s="195">
        <v>41</v>
      </c>
      <c r="H51" s="196" t="s">
        <v>336</v>
      </c>
      <c r="I51" s="197"/>
      <c r="J51" s="198"/>
      <c r="M51" s="198"/>
    </row>
    <row r="52" spans="1:13" x14ac:dyDescent="0.55000000000000004">
      <c r="A52" s="258" t="s">
        <v>235</v>
      </c>
      <c r="B52" s="259"/>
      <c r="C52" s="259"/>
      <c r="D52" s="259"/>
      <c r="E52" s="259"/>
      <c r="F52" s="126">
        <f>SUM(F31:F51)</f>
        <v>5319.64</v>
      </c>
      <c r="G52" s="190">
        <f>SUM(G31:G51)</f>
        <v>656</v>
      </c>
      <c r="H52" s="51"/>
      <c r="I52" s="52"/>
      <c r="J52" s="53"/>
      <c r="M52" s="53"/>
    </row>
    <row r="53" spans="1:13" x14ac:dyDescent="0.55000000000000004">
      <c r="A53" s="95" t="s">
        <v>179</v>
      </c>
      <c r="B53" s="226" t="s">
        <v>183</v>
      </c>
      <c r="C53" s="97">
        <v>22</v>
      </c>
      <c r="D53" s="97" t="s">
        <v>184</v>
      </c>
      <c r="E53" s="97" t="s">
        <v>185</v>
      </c>
      <c r="F53" s="227">
        <v>203</v>
      </c>
      <c r="G53" s="228">
        <v>22</v>
      </c>
      <c r="H53" s="51"/>
      <c r="I53" s="52"/>
      <c r="J53" s="53"/>
      <c r="M53" s="53"/>
    </row>
    <row r="54" spans="1:13" x14ac:dyDescent="0.55000000000000004">
      <c r="A54" s="95"/>
      <c r="B54" s="226"/>
      <c r="C54" s="97">
        <v>10</v>
      </c>
      <c r="D54" s="97" t="s">
        <v>234</v>
      </c>
      <c r="E54" s="97" t="s">
        <v>185</v>
      </c>
      <c r="F54" s="227">
        <v>152</v>
      </c>
      <c r="G54" s="228">
        <v>20</v>
      </c>
      <c r="H54" s="51"/>
      <c r="I54" s="52"/>
      <c r="J54" s="53"/>
      <c r="M54" s="53"/>
    </row>
    <row r="55" spans="1:13" x14ac:dyDescent="0.55000000000000004">
      <c r="A55" s="95"/>
      <c r="B55" s="226"/>
      <c r="C55" s="97">
        <v>8</v>
      </c>
      <c r="D55" s="97" t="s">
        <v>234</v>
      </c>
      <c r="E55" s="97" t="s">
        <v>185</v>
      </c>
      <c r="F55" s="227">
        <v>515</v>
      </c>
      <c r="G55" s="228">
        <v>50</v>
      </c>
      <c r="H55" s="51"/>
      <c r="I55" s="52"/>
      <c r="J55" s="53"/>
      <c r="M55" s="53"/>
    </row>
    <row r="56" spans="1:13" s="59" customFormat="1" x14ac:dyDescent="0.55000000000000004">
      <c r="A56" s="291" t="s">
        <v>236</v>
      </c>
      <c r="B56" s="292"/>
      <c r="C56" s="292"/>
      <c r="D56" s="292"/>
      <c r="E56" s="292"/>
      <c r="F56" s="127">
        <f>SUM(F53:F55)</f>
        <v>870</v>
      </c>
      <c r="G56" s="71">
        <f>SUM(G53:G55)</f>
        <v>92</v>
      </c>
      <c r="H56" s="72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8</v>
      </c>
      <c r="D57" s="47" t="s">
        <v>401</v>
      </c>
      <c r="E57" s="47" t="s">
        <v>403</v>
      </c>
      <c r="F57" s="113">
        <v>150.83000000000001</v>
      </c>
      <c r="G57" s="48">
        <v>8</v>
      </c>
      <c r="H57" s="51"/>
      <c r="I57" s="52"/>
      <c r="J57" s="53"/>
      <c r="M57" s="53"/>
    </row>
    <row r="58" spans="1:13" x14ac:dyDescent="0.55000000000000004">
      <c r="A58" s="45"/>
      <c r="B58" s="50"/>
      <c r="C58" s="47">
        <v>14</v>
      </c>
      <c r="D58" s="47" t="s">
        <v>402</v>
      </c>
      <c r="E58" s="47" t="s">
        <v>403</v>
      </c>
      <c r="F58" s="113">
        <v>62.61</v>
      </c>
      <c r="G58" s="143">
        <v>8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290</v>
      </c>
      <c r="E59" s="47" t="s">
        <v>291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293" t="s">
        <v>254</v>
      </c>
      <c r="B60" s="294"/>
      <c r="C60" s="294"/>
      <c r="D60" s="294"/>
      <c r="E60" s="294"/>
      <c r="F60" s="128">
        <f>SUM(F57:F59)</f>
        <v>213.44</v>
      </c>
      <c r="G60" s="128">
        <f>SUM(G57:G59)</f>
        <v>16</v>
      </c>
      <c r="H60" s="51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80">
        <v>0</v>
      </c>
      <c r="G61" s="180">
        <v>0</v>
      </c>
      <c r="H61" s="51"/>
      <c r="I61" s="49"/>
      <c r="J61" s="53"/>
      <c r="M61" s="53"/>
    </row>
    <row r="62" spans="1:13" x14ac:dyDescent="0.55000000000000004">
      <c r="A62" s="299" t="s">
        <v>188</v>
      </c>
      <c r="B62" s="54" t="s">
        <v>190</v>
      </c>
      <c r="C62" s="55">
        <v>7</v>
      </c>
      <c r="D62" s="55" t="s">
        <v>404</v>
      </c>
      <c r="E62" s="55" t="s">
        <v>406</v>
      </c>
      <c r="F62" s="182">
        <v>288</v>
      </c>
      <c r="G62" s="182">
        <v>31</v>
      </c>
      <c r="H62" s="51"/>
      <c r="I62" s="52"/>
      <c r="J62" s="53"/>
      <c r="M62" s="53"/>
    </row>
    <row r="63" spans="1:13" x14ac:dyDescent="0.55000000000000004">
      <c r="A63" s="299"/>
      <c r="B63" s="54"/>
      <c r="C63" s="55">
        <v>6</v>
      </c>
      <c r="D63" s="55" t="s">
        <v>405</v>
      </c>
      <c r="E63" s="55" t="s">
        <v>406</v>
      </c>
      <c r="F63" s="182">
        <v>90</v>
      </c>
      <c r="G63" s="182">
        <v>18</v>
      </c>
      <c r="H63" s="51"/>
      <c r="I63" s="52"/>
      <c r="J63" s="53"/>
      <c r="M63" s="53"/>
    </row>
    <row r="64" spans="1:13" x14ac:dyDescent="0.55000000000000004">
      <c r="A64" s="300" t="s">
        <v>255</v>
      </c>
      <c r="B64" s="301"/>
      <c r="C64" s="301"/>
      <c r="D64" s="301"/>
      <c r="E64" s="301"/>
      <c r="F64" s="302">
        <f>SUM(F62:F63)</f>
        <v>378</v>
      </c>
      <c r="G64" s="302">
        <f>SUM(G62:G63)</f>
        <v>49</v>
      </c>
      <c r="H64" s="51"/>
      <c r="I64" s="52"/>
      <c r="J64" s="53"/>
      <c r="M64" s="53"/>
    </row>
    <row r="65" spans="1:13" x14ac:dyDescent="0.55000000000000004">
      <c r="A65" s="250" t="s">
        <v>191</v>
      </c>
      <c r="B65" s="251"/>
      <c r="C65" s="251"/>
      <c r="D65" s="251"/>
      <c r="E65" s="252"/>
      <c r="F65" s="114">
        <f>SUM(F4+F21+F23+F24+F25+F26+F27+F28+F29+F30+F52+F56+F60+F61+F64)</f>
        <v>6982.08</v>
      </c>
      <c r="G65" s="114">
        <f>SUM(G4+G21+G23+G24+G25+G26+G27+G28+G29+G30+G52+G56+G60+G61+G64)</f>
        <v>862</v>
      </c>
      <c r="H65" s="57"/>
      <c r="I65" s="52"/>
    </row>
    <row r="66" spans="1:13" s="59" customFormat="1" ht="32.25" customHeight="1" x14ac:dyDescent="0.55000000000000004">
      <c r="A66" s="58" t="s">
        <v>30</v>
      </c>
      <c r="F66" s="115">
        <f>F65</f>
        <v>6982.08</v>
      </c>
      <c r="G66" s="58" t="s">
        <v>31</v>
      </c>
      <c r="H66" s="61"/>
      <c r="I66" s="58"/>
      <c r="J66" s="61"/>
      <c r="M66" s="61"/>
    </row>
    <row r="67" spans="1:13" s="58" customFormat="1" ht="21.75" x14ac:dyDescent="0.5">
      <c r="A67" s="261" t="s">
        <v>192</v>
      </c>
      <c r="B67" s="261"/>
      <c r="C67" s="261"/>
      <c r="D67" s="261"/>
      <c r="E67" s="261"/>
      <c r="F67" s="115">
        <f>G65</f>
        <v>862</v>
      </c>
      <c r="G67" s="58" t="s">
        <v>33</v>
      </c>
      <c r="I67" s="62"/>
    </row>
    <row r="68" spans="1:13" s="65" customFormat="1" ht="32.25" customHeight="1" x14ac:dyDescent="0.2">
      <c r="A68" s="287" t="s">
        <v>393</v>
      </c>
      <c r="B68" s="287"/>
      <c r="C68" s="287"/>
      <c r="D68" s="287"/>
      <c r="E68" s="287"/>
      <c r="F68" s="287"/>
      <c r="G68" s="287"/>
      <c r="H68" s="63"/>
      <c r="I68" s="64"/>
      <c r="J68" s="63"/>
      <c r="M68" s="63"/>
    </row>
    <row r="69" spans="1:13" ht="51" customHeight="1" x14ac:dyDescent="0.55000000000000004">
      <c r="A69" s="42" t="s">
        <v>331</v>
      </c>
      <c r="E69" s="57"/>
      <c r="G69" s="67" t="s">
        <v>34</v>
      </c>
      <c r="I69" s="49"/>
    </row>
    <row r="70" spans="1:13" x14ac:dyDescent="0.55000000000000004">
      <c r="I70" s="49"/>
    </row>
    <row r="71" spans="1:13" x14ac:dyDescent="0.55000000000000004">
      <c r="E71" s="53"/>
      <c r="I71" s="49"/>
    </row>
    <row r="72" spans="1:13" x14ac:dyDescent="0.55000000000000004">
      <c r="I72" s="49"/>
    </row>
    <row r="73" spans="1:13" x14ac:dyDescent="0.55000000000000004">
      <c r="E73" s="68"/>
      <c r="J73" s="53"/>
      <c r="M73" s="53"/>
    </row>
    <row r="74" spans="1:13" x14ac:dyDescent="0.55000000000000004">
      <c r="H74" s="51"/>
      <c r="I74" s="53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69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70"/>
      <c r="B89" s="70"/>
    </row>
    <row r="90" spans="1:2" x14ac:dyDescent="0.55000000000000004">
      <c r="A90" s="70"/>
      <c r="B90" s="69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70"/>
    </row>
    <row r="94" spans="1:2" x14ac:dyDescent="0.55000000000000004">
      <c r="A94" s="69"/>
      <c r="B94" s="69"/>
    </row>
    <row r="95" spans="1:2" x14ac:dyDescent="0.55000000000000004">
      <c r="A95" s="70"/>
      <c r="B95" s="70"/>
    </row>
    <row r="96" spans="1:2" x14ac:dyDescent="0.55000000000000004">
      <c r="A96" s="69"/>
      <c r="B96" s="69"/>
    </row>
    <row r="97" spans="1:2" x14ac:dyDescent="0.55000000000000004">
      <c r="A97" s="69"/>
      <c r="B97" s="70"/>
    </row>
    <row r="98" spans="1:2" x14ac:dyDescent="0.55000000000000004">
      <c r="A98" s="70"/>
      <c r="B98" s="69"/>
    </row>
    <row r="99" spans="1:2" x14ac:dyDescent="0.55000000000000004">
      <c r="A99" s="70"/>
      <c r="B99" s="69"/>
    </row>
    <row r="100" spans="1:2" x14ac:dyDescent="0.55000000000000004">
      <c r="A100" s="70"/>
      <c r="B100" s="70"/>
    </row>
    <row r="101" spans="1:2" x14ac:dyDescent="0.55000000000000004">
      <c r="A101" s="70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69"/>
      <c r="B104" s="70"/>
    </row>
    <row r="105" spans="1:2" x14ac:dyDescent="0.55000000000000004">
      <c r="A105" s="70"/>
      <c r="B105" s="70"/>
    </row>
    <row r="106" spans="1:2" x14ac:dyDescent="0.55000000000000004">
      <c r="A106" s="70"/>
      <c r="B106" s="69"/>
    </row>
    <row r="107" spans="1:2" x14ac:dyDescent="0.55000000000000004">
      <c r="A107" s="70"/>
      <c r="B107" s="70"/>
    </row>
  </sheetData>
  <mergeCells count="11">
    <mergeCell ref="A1:G1"/>
    <mergeCell ref="A2:G2"/>
    <mergeCell ref="A65:E65"/>
    <mergeCell ref="A67:E67"/>
    <mergeCell ref="A68:G68"/>
    <mergeCell ref="A52:E52"/>
    <mergeCell ref="A56:E56"/>
    <mergeCell ref="A60:E60"/>
    <mergeCell ref="A64:E64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88"/>
  <sheetViews>
    <sheetView showGridLines="0" view="pageBreakPreview" zoomScale="110" zoomScaleNormal="120" workbookViewId="0">
      <pane ySplit="3" topLeftCell="A37" activePane="bottomLeft" state="frozen"/>
      <selection pane="bottomLeft" activeCell="A50" sqref="A50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95" t="s">
        <v>240</v>
      </c>
      <c r="B1" s="295"/>
      <c r="C1" s="295"/>
      <c r="D1" s="295"/>
      <c r="E1" s="295"/>
      <c r="F1" s="295"/>
      <c r="G1" s="295"/>
    </row>
    <row r="2" spans="1:9" ht="6" customHeight="1" x14ac:dyDescent="0.6">
      <c r="A2" s="282"/>
      <c r="B2" s="282"/>
      <c r="C2" s="282"/>
      <c r="D2" s="282"/>
      <c r="E2" s="282"/>
      <c r="F2" s="282"/>
      <c r="G2" s="282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193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194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195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233" t="s">
        <v>99</v>
      </c>
      <c r="B7" s="234" t="s">
        <v>196</v>
      </c>
      <c r="C7" s="235"/>
      <c r="D7" s="234"/>
      <c r="E7" s="235"/>
      <c r="F7" s="236">
        <f>SUM(F8:F15)</f>
        <v>318</v>
      </c>
      <c r="G7" s="236">
        <f>SUM(G8:G15)</f>
        <v>31</v>
      </c>
      <c r="I7" s="58"/>
    </row>
    <row r="8" spans="1:9" x14ac:dyDescent="0.55000000000000004">
      <c r="A8" s="237"/>
      <c r="B8" s="238"/>
      <c r="C8" s="239"/>
      <c r="D8" s="239" t="s">
        <v>322</v>
      </c>
      <c r="E8" s="239" t="s">
        <v>323</v>
      </c>
      <c r="F8" s="240">
        <v>0</v>
      </c>
      <c r="G8" s="240">
        <v>0</v>
      </c>
      <c r="I8" s="49"/>
    </row>
    <row r="9" spans="1:9" x14ac:dyDescent="0.55000000000000004">
      <c r="A9" s="237"/>
      <c r="B9" s="238"/>
      <c r="C9" s="239"/>
      <c r="D9" s="239" t="s">
        <v>370</v>
      </c>
      <c r="E9" s="239" t="s">
        <v>323</v>
      </c>
      <c r="F9" s="240">
        <v>8</v>
      </c>
      <c r="G9" s="240">
        <v>1</v>
      </c>
      <c r="I9" s="49"/>
    </row>
    <row r="10" spans="1:9" x14ac:dyDescent="0.55000000000000004">
      <c r="A10" s="237"/>
      <c r="B10" s="238"/>
      <c r="C10" s="239"/>
      <c r="D10" s="239" t="s">
        <v>371</v>
      </c>
      <c r="E10" s="239" t="s">
        <v>323</v>
      </c>
      <c r="F10" s="240">
        <v>56</v>
      </c>
      <c r="G10" s="240">
        <v>7</v>
      </c>
      <c r="I10" s="49"/>
    </row>
    <row r="11" spans="1:9" x14ac:dyDescent="0.55000000000000004">
      <c r="A11" s="237"/>
      <c r="B11" s="238"/>
      <c r="C11" s="239"/>
      <c r="D11" s="239" t="s">
        <v>372</v>
      </c>
      <c r="E11" s="239" t="s">
        <v>323</v>
      </c>
      <c r="F11" s="240">
        <v>26</v>
      </c>
      <c r="G11" s="240">
        <v>1</v>
      </c>
      <c r="I11" s="49"/>
    </row>
    <row r="12" spans="1:9" x14ac:dyDescent="0.55000000000000004">
      <c r="A12" s="237"/>
      <c r="B12" s="238"/>
      <c r="C12" s="239"/>
      <c r="D12" s="239" t="s">
        <v>373</v>
      </c>
      <c r="E12" s="239" t="s">
        <v>323</v>
      </c>
      <c r="F12" s="240">
        <v>19</v>
      </c>
      <c r="G12" s="240">
        <v>2</v>
      </c>
      <c r="I12" s="49"/>
    </row>
    <row r="13" spans="1:9" x14ac:dyDescent="0.55000000000000004">
      <c r="A13" s="237"/>
      <c r="B13" s="238"/>
      <c r="C13" s="239"/>
      <c r="D13" s="239" t="s">
        <v>374</v>
      </c>
      <c r="E13" s="239" t="s">
        <v>374</v>
      </c>
      <c r="F13" s="240">
        <v>30</v>
      </c>
      <c r="G13" s="240">
        <v>2</v>
      </c>
      <c r="I13" s="49"/>
    </row>
    <row r="14" spans="1:9" x14ac:dyDescent="0.55000000000000004">
      <c r="A14" s="237"/>
      <c r="B14" s="238"/>
      <c r="C14" s="239"/>
      <c r="D14" s="239" t="s">
        <v>378</v>
      </c>
      <c r="E14" s="239" t="s">
        <v>374</v>
      </c>
      <c r="F14" s="240">
        <v>27</v>
      </c>
      <c r="G14" s="240">
        <v>4</v>
      </c>
      <c r="I14" s="49"/>
    </row>
    <row r="15" spans="1:9" x14ac:dyDescent="0.55000000000000004">
      <c r="A15" s="237"/>
      <c r="B15" s="238"/>
      <c r="C15" s="239"/>
      <c r="D15" s="239" t="s">
        <v>375</v>
      </c>
      <c r="E15" s="239" t="s">
        <v>376</v>
      </c>
      <c r="F15" s="240">
        <v>152</v>
      </c>
      <c r="G15" s="240">
        <v>14</v>
      </c>
      <c r="I15" s="49"/>
    </row>
    <row r="16" spans="1:9" x14ac:dyDescent="0.55000000000000004">
      <c r="A16" s="200" t="s">
        <v>105</v>
      </c>
      <c r="B16" s="201" t="s">
        <v>197</v>
      </c>
      <c r="C16" s="202"/>
      <c r="D16" s="201"/>
      <c r="E16" s="202"/>
      <c r="F16" s="243">
        <f>SUM(F17:F29)</f>
        <v>2567.75</v>
      </c>
      <c r="G16" s="243">
        <f>SUM(G17:G29)</f>
        <v>183</v>
      </c>
      <c r="I16" s="49"/>
    </row>
    <row r="17" spans="1:9" x14ac:dyDescent="0.55000000000000004">
      <c r="A17" s="200"/>
      <c r="B17" s="201"/>
      <c r="C17" s="202"/>
      <c r="D17" s="245" t="s">
        <v>399</v>
      </c>
      <c r="E17" s="245" t="s">
        <v>18</v>
      </c>
      <c r="F17" s="161">
        <v>2</v>
      </c>
      <c r="G17" s="161">
        <v>1</v>
      </c>
      <c r="I17" s="49"/>
    </row>
    <row r="18" spans="1:9" x14ac:dyDescent="0.55000000000000004">
      <c r="A18" s="200"/>
      <c r="B18" s="201"/>
      <c r="C18" s="202"/>
      <c r="D18" s="245" t="s">
        <v>396</v>
      </c>
      <c r="E18" s="245" t="s">
        <v>18</v>
      </c>
      <c r="F18" s="161">
        <v>347</v>
      </c>
      <c r="G18" s="161">
        <v>27</v>
      </c>
      <c r="I18" s="49"/>
    </row>
    <row r="19" spans="1:9" x14ac:dyDescent="0.55000000000000004">
      <c r="A19" s="200"/>
      <c r="B19" s="201"/>
      <c r="C19" s="202"/>
      <c r="D19" s="245" t="s">
        <v>390</v>
      </c>
      <c r="E19" s="245" t="s">
        <v>18</v>
      </c>
      <c r="F19" s="161">
        <v>120</v>
      </c>
      <c r="G19" s="161">
        <v>5</v>
      </c>
      <c r="I19" s="49"/>
    </row>
    <row r="20" spans="1:9" x14ac:dyDescent="0.55000000000000004">
      <c r="A20" s="203"/>
      <c r="B20" s="154"/>
      <c r="C20" s="153"/>
      <c r="D20" s="154" t="s">
        <v>280</v>
      </c>
      <c r="E20" s="154" t="s">
        <v>280</v>
      </c>
      <c r="F20" s="161">
        <v>221</v>
      </c>
      <c r="G20" s="161">
        <v>17</v>
      </c>
      <c r="I20" s="49"/>
    </row>
    <row r="21" spans="1:9" x14ac:dyDescent="0.55000000000000004">
      <c r="A21" s="203"/>
      <c r="B21" s="154"/>
      <c r="C21" s="153"/>
      <c r="D21" s="154" t="s">
        <v>281</v>
      </c>
      <c r="E21" s="154" t="s">
        <v>280</v>
      </c>
      <c r="F21" s="161">
        <v>0</v>
      </c>
      <c r="G21" s="161">
        <v>0</v>
      </c>
      <c r="I21" s="49"/>
    </row>
    <row r="22" spans="1:9" x14ac:dyDescent="0.55000000000000004">
      <c r="A22" s="203"/>
      <c r="B22" s="154"/>
      <c r="C22" s="153"/>
      <c r="D22" s="154" t="s">
        <v>379</v>
      </c>
      <c r="E22" s="154" t="s">
        <v>299</v>
      </c>
      <c r="F22" s="161">
        <v>296</v>
      </c>
      <c r="G22" s="161">
        <v>24</v>
      </c>
      <c r="I22" s="49"/>
    </row>
    <row r="23" spans="1:9" x14ac:dyDescent="0.55000000000000004">
      <c r="A23" s="203"/>
      <c r="B23" s="154"/>
      <c r="C23" s="153"/>
      <c r="D23" s="154" t="s">
        <v>380</v>
      </c>
      <c r="E23" s="154" t="s">
        <v>299</v>
      </c>
      <c r="F23" s="242">
        <v>577.75</v>
      </c>
      <c r="G23" s="161">
        <v>44</v>
      </c>
      <c r="I23" s="49"/>
    </row>
    <row r="24" spans="1:9" x14ac:dyDescent="0.55000000000000004">
      <c r="A24" s="203"/>
      <c r="B24" s="154"/>
      <c r="C24" s="153"/>
      <c r="D24" s="154" t="s">
        <v>299</v>
      </c>
      <c r="E24" s="154" t="s">
        <v>299</v>
      </c>
      <c r="F24" s="161">
        <v>0</v>
      </c>
      <c r="G24" s="161">
        <v>0</v>
      </c>
      <c r="I24" s="49"/>
    </row>
    <row r="25" spans="1:9" x14ac:dyDescent="0.55000000000000004">
      <c r="A25" s="203"/>
      <c r="B25" s="154"/>
      <c r="C25" s="153"/>
      <c r="D25" s="154" t="s">
        <v>389</v>
      </c>
      <c r="E25" s="154" t="s">
        <v>324</v>
      </c>
      <c r="F25" s="161">
        <v>185</v>
      </c>
      <c r="G25" s="161">
        <v>10</v>
      </c>
      <c r="I25" s="49"/>
    </row>
    <row r="26" spans="1:9" x14ac:dyDescent="0.55000000000000004">
      <c r="A26" s="203"/>
      <c r="B26" s="154"/>
      <c r="C26" s="153"/>
      <c r="D26" s="154" t="s">
        <v>381</v>
      </c>
      <c r="E26" s="154" t="s">
        <v>324</v>
      </c>
      <c r="F26" s="161">
        <v>194</v>
      </c>
      <c r="G26" s="161">
        <v>16</v>
      </c>
      <c r="I26" s="49"/>
    </row>
    <row r="27" spans="1:9" x14ac:dyDescent="0.55000000000000004">
      <c r="A27" s="203"/>
      <c r="B27" s="154"/>
      <c r="C27" s="153"/>
      <c r="D27" s="154" t="s">
        <v>397</v>
      </c>
      <c r="E27" s="154" t="s">
        <v>324</v>
      </c>
      <c r="F27" s="161">
        <v>143</v>
      </c>
      <c r="G27" s="161">
        <v>10</v>
      </c>
      <c r="I27" s="49"/>
    </row>
    <row r="28" spans="1:9" ht="24" customHeight="1" x14ac:dyDescent="0.55000000000000004">
      <c r="A28" s="203"/>
      <c r="B28" s="154"/>
      <c r="C28" s="153"/>
      <c r="D28" s="154" t="s">
        <v>382</v>
      </c>
      <c r="E28" s="154" t="s">
        <v>324</v>
      </c>
      <c r="F28" s="161">
        <v>128</v>
      </c>
      <c r="G28" s="161">
        <v>8</v>
      </c>
      <c r="I28" s="49"/>
    </row>
    <row r="29" spans="1:9" x14ac:dyDescent="0.55000000000000004">
      <c r="A29" s="203"/>
      <c r="B29" s="154"/>
      <c r="C29" s="153"/>
      <c r="D29" s="154" t="s">
        <v>398</v>
      </c>
      <c r="E29" s="154" t="s">
        <v>400</v>
      </c>
      <c r="F29" s="161">
        <v>354</v>
      </c>
      <c r="G29" s="161">
        <v>21</v>
      </c>
      <c r="I29" s="49"/>
    </row>
    <row r="30" spans="1:9" x14ac:dyDescent="0.55000000000000004">
      <c r="A30" s="118" t="s">
        <v>113</v>
      </c>
      <c r="B30" s="130" t="s">
        <v>198</v>
      </c>
      <c r="C30" s="73"/>
      <c r="D30" s="130"/>
      <c r="E30" s="73"/>
      <c r="F30" s="121">
        <v>0</v>
      </c>
      <c r="G30" s="121">
        <v>0</v>
      </c>
      <c r="I30" s="49"/>
    </row>
    <row r="31" spans="1:9" x14ac:dyDescent="0.55000000000000004">
      <c r="A31" s="117" t="s">
        <v>167</v>
      </c>
      <c r="B31" s="100" t="s">
        <v>199</v>
      </c>
      <c r="C31" s="99"/>
      <c r="D31" s="100"/>
      <c r="E31" s="99"/>
      <c r="F31" s="123">
        <f>SUM(F32:F34)</f>
        <v>0</v>
      </c>
      <c r="G31" s="101">
        <f>SUM(G32:G34)</f>
        <v>0</v>
      </c>
      <c r="I31" s="49"/>
    </row>
    <row r="32" spans="1:9" x14ac:dyDescent="0.55000000000000004">
      <c r="A32" s="95"/>
      <c r="B32" s="96"/>
      <c r="C32" s="97"/>
      <c r="D32" s="96" t="s">
        <v>241</v>
      </c>
      <c r="E32" s="97" t="s">
        <v>242</v>
      </c>
      <c r="F32" s="122">
        <v>0</v>
      </c>
      <c r="G32" s="98">
        <v>0</v>
      </c>
      <c r="I32" s="49"/>
    </row>
    <row r="33" spans="1:13" x14ac:dyDescent="0.55000000000000004">
      <c r="A33" s="95"/>
      <c r="B33" s="96"/>
      <c r="C33" s="97"/>
      <c r="D33" s="96" t="s">
        <v>242</v>
      </c>
      <c r="E33" s="97" t="s">
        <v>242</v>
      </c>
      <c r="F33" s="98">
        <v>0</v>
      </c>
      <c r="G33" s="98">
        <v>0</v>
      </c>
      <c r="I33" s="49"/>
    </row>
    <row r="34" spans="1:13" x14ac:dyDescent="0.55000000000000004">
      <c r="A34" s="95"/>
      <c r="B34" s="96"/>
      <c r="C34" s="97"/>
      <c r="D34" s="96" t="s">
        <v>246</v>
      </c>
      <c r="E34" s="97" t="s">
        <v>242</v>
      </c>
      <c r="F34" s="98">
        <v>0</v>
      </c>
      <c r="G34" s="98">
        <v>0</v>
      </c>
      <c r="I34" s="49"/>
    </row>
    <row r="35" spans="1:13" x14ac:dyDescent="0.55000000000000004">
      <c r="A35" s="118" t="s">
        <v>169</v>
      </c>
      <c r="B35" s="130" t="s">
        <v>200</v>
      </c>
      <c r="C35" s="47"/>
      <c r="D35" s="46"/>
      <c r="E35" s="47"/>
      <c r="F35" s="48">
        <v>0</v>
      </c>
      <c r="G35" s="48">
        <v>0</v>
      </c>
      <c r="I35" s="49"/>
    </row>
    <row r="36" spans="1:13" s="59" customFormat="1" x14ac:dyDescent="0.55000000000000004">
      <c r="A36" s="204" t="s">
        <v>171</v>
      </c>
      <c r="B36" s="205" t="s">
        <v>201</v>
      </c>
      <c r="C36" s="206"/>
      <c r="D36" s="205"/>
      <c r="E36" s="206"/>
      <c r="F36" s="207">
        <f>SUM(F37:F40)</f>
        <v>0</v>
      </c>
      <c r="G36" s="207">
        <f>SUM(G37:G40)</f>
        <v>0</v>
      </c>
      <c r="I36" s="58"/>
    </row>
    <row r="37" spans="1:13" x14ac:dyDescent="0.55000000000000004">
      <c r="A37" s="208"/>
      <c r="B37" s="209"/>
      <c r="C37" s="210"/>
      <c r="D37" s="209" t="s">
        <v>325</v>
      </c>
      <c r="E37" s="210" t="s">
        <v>282</v>
      </c>
      <c r="F37" s="211">
        <v>0</v>
      </c>
      <c r="G37" s="212">
        <v>0</v>
      </c>
      <c r="I37" s="49"/>
    </row>
    <row r="38" spans="1:13" x14ac:dyDescent="0.55000000000000004">
      <c r="A38" s="208"/>
      <c r="B38" s="209"/>
      <c r="C38" s="210"/>
      <c r="D38" s="209" t="s">
        <v>326</v>
      </c>
      <c r="E38" s="210" t="s">
        <v>282</v>
      </c>
      <c r="F38" s="211">
        <v>0</v>
      </c>
      <c r="G38" s="212">
        <v>0</v>
      </c>
      <c r="I38" s="49"/>
    </row>
    <row r="39" spans="1:13" x14ac:dyDescent="0.55000000000000004">
      <c r="A39" s="208"/>
      <c r="B39" s="209"/>
      <c r="C39" s="210"/>
      <c r="D39" s="209" t="s">
        <v>300</v>
      </c>
      <c r="E39" s="210" t="s">
        <v>301</v>
      </c>
      <c r="F39" s="211">
        <v>0</v>
      </c>
      <c r="G39" s="212">
        <v>0</v>
      </c>
      <c r="I39" s="49"/>
    </row>
    <row r="40" spans="1:13" x14ac:dyDescent="0.55000000000000004">
      <c r="A40" s="208"/>
      <c r="B40" s="209"/>
      <c r="C40" s="210"/>
      <c r="D40" s="209" t="s">
        <v>303</v>
      </c>
      <c r="E40" s="210" t="s">
        <v>304</v>
      </c>
      <c r="F40" s="211">
        <v>0</v>
      </c>
      <c r="G40" s="212">
        <v>0</v>
      </c>
      <c r="I40" s="49"/>
    </row>
    <row r="41" spans="1:13" x14ac:dyDescent="0.55000000000000004">
      <c r="A41" s="118" t="s">
        <v>173</v>
      </c>
      <c r="B41" s="119" t="s">
        <v>202</v>
      </c>
      <c r="C41" s="73"/>
      <c r="D41" s="73"/>
      <c r="E41" s="73"/>
      <c r="F41" s="120">
        <f>SUM(F42:F44)</f>
        <v>0</v>
      </c>
      <c r="G41" s="121">
        <f>SUM(G42:G44)</f>
        <v>0</v>
      </c>
      <c r="H41" s="51"/>
      <c r="I41" s="52"/>
    </row>
    <row r="42" spans="1:13" x14ac:dyDescent="0.55000000000000004">
      <c r="A42" s="45"/>
      <c r="B42" s="50"/>
      <c r="C42" s="47"/>
      <c r="D42" s="47" t="s">
        <v>302</v>
      </c>
      <c r="E42" s="47" t="s">
        <v>247</v>
      </c>
      <c r="F42" s="113">
        <v>0</v>
      </c>
      <c r="G42" s="48">
        <v>0</v>
      </c>
      <c r="H42" s="51"/>
      <c r="I42" s="52"/>
    </row>
    <row r="43" spans="1:13" x14ac:dyDescent="0.55000000000000004">
      <c r="A43" s="45"/>
      <c r="B43" s="50"/>
      <c r="C43" s="47"/>
      <c r="D43" s="47" t="s">
        <v>248</v>
      </c>
      <c r="E43" s="47" t="s">
        <v>248</v>
      </c>
      <c r="F43" s="48">
        <v>0</v>
      </c>
      <c r="G43" s="48">
        <v>0</v>
      </c>
      <c r="H43" s="51"/>
      <c r="I43" s="52"/>
    </row>
    <row r="44" spans="1:13" x14ac:dyDescent="0.55000000000000004">
      <c r="A44" s="45"/>
      <c r="B44" s="50"/>
      <c r="C44" s="47"/>
      <c r="D44" s="47" t="s">
        <v>247</v>
      </c>
      <c r="E44" s="47" t="s">
        <v>247</v>
      </c>
      <c r="F44" s="48">
        <v>0</v>
      </c>
      <c r="G44" s="48">
        <v>0</v>
      </c>
      <c r="H44" s="51"/>
      <c r="I44" s="52"/>
    </row>
    <row r="45" spans="1:13" x14ac:dyDescent="0.55000000000000004">
      <c r="A45" s="250" t="s">
        <v>203</v>
      </c>
      <c r="B45" s="251"/>
      <c r="C45" s="251"/>
      <c r="D45" s="251"/>
      <c r="E45" s="252"/>
      <c r="F45" s="114">
        <f>SUM(F4+F5+F6+F7+F16+F30+F31+F35+F36+F41)</f>
        <v>2885.75</v>
      </c>
      <c r="G45" s="56">
        <f>SUM(G4+G5+G6+G7+G16+G30+G31+G35+G36+G41)</f>
        <v>214</v>
      </c>
      <c r="H45" s="57"/>
      <c r="I45" s="52"/>
    </row>
    <row r="46" spans="1:13" s="59" customFormat="1" ht="32.25" customHeight="1" x14ac:dyDescent="0.55000000000000004">
      <c r="A46" s="58" t="s">
        <v>30</v>
      </c>
      <c r="F46" s="115">
        <f>SUM(F45)</f>
        <v>2885.75</v>
      </c>
      <c r="G46" s="58" t="s">
        <v>31</v>
      </c>
      <c r="H46" s="61"/>
      <c r="I46" s="58"/>
      <c r="J46" s="61"/>
      <c r="M46" s="61"/>
    </row>
    <row r="47" spans="1:13" s="58" customFormat="1" ht="21.75" x14ac:dyDescent="0.5">
      <c r="A47" s="261" t="s">
        <v>32</v>
      </c>
      <c r="B47" s="261"/>
      <c r="C47" s="261"/>
      <c r="D47" s="261"/>
      <c r="E47" s="261"/>
      <c r="F47" s="116">
        <f>G45</f>
        <v>214</v>
      </c>
      <c r="G47" s="58" t="s">
        <v>33</v>
      </c>
      <c r="I47" s="62"/>
    </row>
    <row r="48" spans="1:13" x14ac:dyDescent="0.55000000000000004">
      <c r="H48" s="53"/>
      <c r="I48" s="49"/>
      <c r="J48" s="53"/>
      <c r="M48" s="53"/>
    </row>
    <row r="49" spans="1:13" s="65" customFormat="1" ht="32.25" customHeight="1" x14ac:dyDescent="0.2">
      <c r="A49" s="287" t="s">
        <v>393</v>
      </c>
      <c r="B49" s="287"/>
      <c r="C49" s="287"/>
      <c r="D49" s="287"/>
      <c r="E49" s="287"/>
      <c r="F49" s="287"/>
      <c r="G49" s="287"/>
      <c r="H49" s="63"/>
      <c r="I49" s="64"/>
      <c r="J49" s="63"/>
      <c r="M49" s="63"/>
    </row>
    <row r="50" spans="1:13" ht="35.1" customHeight="1" x14ac:dyDescent="0.55000000000000004">
      <c r="E50" s="57"/>
      <c r="F50" s="66"/>
      <c r="G50" s="67" t="s">
        <v>34</v>
      </c>
      <c r="I50" s="49"/>
    </row>
    <row r="51" spans="1:13" x14ac:dyDescent="0.55000000000000004">
      <c r="I51" s="49"/>
    </row>
    <row r="52" spans="1:13" x14ac:dyDescent="0.55000000000000004">
      <c r="E52" s="53"/>
      <c r="I52" s="49"/>
    </row>
    <row r="53" spans="1:13" x14ac:dyDescent="0.55000000000000004">
      <c r="I53" s="49"/>
    </row>
    <row r="54" spans="1:13" x14ac:dyDescent="0.55000000000000004">
      <c r="E54" s="68"/>
      <c r="J54" s="53"/>
      <c r="M54" s="53"/>
    </row>
    <row r="55" spans="1:13" x14ac:dyDescent="0.55000000000000004">
      <c r="H55" s="51"/>
      <c r="I55" s="53"/>
    </row>
    <row r="62" spans="1:13" x14ac:dyDescent="0.55000000000000004">
      <c r="A62" s="69"/>
      <c r="B62" s="70"/>
    </row>
    <row r="63" spans="1:13" x14ac:dyDescent="0.55000000000000004">
      <c r="A63" s="69"/>
      <c r="B63" s="70"/>
    </row>
    <row r="64" spans="1:13" x14ac:dyDescent="0.55000000000000004">
      <c r="A64" s="69"/>
      <c r="B64" s="70"/>
    </row>
    <row r="65" spans="1:2" x14ac:dyDescent="0.55000000000000004">
      <c r="A65" s="69"/>
      <c r="B65" s="69"/>
    </row>
    <row r="66" spans="1:2" x14ac:dyDescent="0.55000000000000004">
      <c r="A66" s="69"/>
      <c r="B66" s="70"/>
    </row>
    <row r="67" spans="1:2" x14ac:dyDescent="0.55000000000000004">
      <c r="A67" s="69"/>
      <c r="B67" s="69"/>
    </row>
    <row r="68" spans="1:2" x14ac:dyDescent="0.55000000000000004">
      <c r="A68" s="69"/>
      <c r="B68" s="70"/>
    </row>
    <row r="69" spans="1:2" x14ac:dyDescent="0.55000000000000004">
      <c r="A69" s="69"/>
      <c r="B69" s="69"/>
    </row>
    <row r="70" spans="1:2" x14ac:dyDescent="0.55000000000000004">
      <c r="A70" s="70"/>
      <c r="B70" s="70"/>
    </row>
    <row r="71" spans="1:2" x14ac:dyDescent="0.55000000000000004">
      <c r="A71" s="70"/>
      <c r="B71" s="69"/>
    </row>
    <row r="72" spans="1:2" x14ac:dyDescent="0.55000000000000004">
      <c r="A72" s="69"/>
      <c r="B72" s="70"/>
    </row>
    <row r="73" spans="1:2" x14ac:dyDescent="0.55000000000000004">
      <c r="A73" s="69"/>
      <c r="B73" s="70"/>
    </row>
    <row r="74" spans="1:2" x14ac:dyDescent="0.55000000000000004">
      <c r="A74" s="69"/>
      <c r="B74" s="70"/>
    </row>
    <row r="75" spans="1:2" x14ac:dyDescent="0.55000000000000004">
      <c r="A75" s="69"/>
      <c r="B75" s="69"/>
    </row>
    <row r="76" spans="1:2" x14ac:dyDescent="0.55000000000000004">
      <c r="A76" s="70"/>
      <c r="B76" s="70"/>
    </row>
    <row r="77" spans="1:2" x14ac:dyDescent="0.55000000000000004">
      <c r="A77" s="69"/>
      <c r="B77" s="69"/>
    </row>
    <row r="78" spans="1:2" x14ac:dyDescent="0.55000000000000004">
      <c r="A78" s="69"/>
      <c r="B78" s="70"/>
    </row>
    <row r="79" spans="1:2" x14ac:dyDescent="0.55000000000000004">
      <c r="A79" s="70"/>
      <c r="B79" s="69"/>
    </row>
    <row r="80" spans="1:2" x14ac:dyDescent="0.55000000000000004">
      <c r="A80" s="70"/>
      <c r="B80" s="69"/>
    </row>
    <row r="81" spans="1:2" x14ac:dyDescent="0.55000000000000004">
      <c r="A81" s="70"/>
      <c r="B81" s="70"/>
    </row>
    <row r="82" spans="1:2" x14ac:dyDescent="0.55000000000000004">
      <c r="A82" s="70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70"/>
      <c r="B86" s="70"/>
    </row>
    <row r="87" spans="1:2" x14ac:dyDescent="0.55000000000000004">
      <c r="A87" s="70"/>
      <c r="B87" s="69"/>
    </row>
    <row r="88" spans="1:2" x14ac:dyDescent="0.55000000000000004">
      <c r="A88" s="70"/>
      <c r="B88" s="70"/>
    </row>
  </sheetData>
  <mergeCells count="5">
    <mergeCell ref="A49:G49"/>
    <mergeCell ref="A47:E47"/>
    <mergeCell ref="A45:E45"/>
    <mergeCell ref="A1:G1"/>
    <mergeCell ref="A2:G2"/>
  </mergeCells>
  <pageMargins left="0.27559055118110198" right="0.23622047244094499" top="0.59" bottom="0.37" header="0.31496062992126" footer="0.31496062992126"/>
  <pageSetup paperSize="9" scale="84" orientation="portrait" r:id="rId1"/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5"/>
  <sheetViews>
    <sheetView showGridLines="0" view="pageBreakPreview" zoomScale="110" zoomScaleNormal="120" workbookViewId="0">
      <selection activeCell="C8" sqref="C8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90" t="s">
        <v>314</v>
      </c>
      <c r="B1" s="290"/>
      <c r="C1" s="290"/>
      <c r="D1" s="290"/>
      <c r="E1" s="290"/>
      <c r="F1" s="290"/>
      <c r="G1" s="290"/>
    </row>
    <row r="2" spans="1:13" ht="6" customHeight="1" x14ac:dyDescent="0.55000000000000004">
      <c r="A2" s="289"/>
      <c r="B2" s="289"/>
      <c r="C2" s="289"/>
      <c r="D2" s="289"/>
      <c r="E2" s="289"/>
      <c r="F2" s="289"/>
      <c r="G2" s="289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160</v>
      </c>
      <c r="B4" s="50" t="s">
        <v>204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" ht="19.5" customHeight="1" x14ac:dyDescent="0.55000000000000004">
      <c r="A5" s="45" t="s">
        <v>84</v>
      </c>
      <c r="B5" s="50" t="s">
        <v>205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" ht="19.5" customHeight="1" x14ac:dyDescent="0.55000000000000004">
      <c r="A6" s="45" t="s">
        <v>90</v>
      </c>
      <c r="B6" s="50" t="s">
        <v>206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" ht="19.5" customHeight="1" x14ac:dyDescent="0.55000000000000004">
      <c r="A7" s="45" t="s">
        <v>99</v>
      </c>
      <c r="B7" s="50" t="s">
        <v>207</v>
      </c>
      <c r="C7" s="47">
        <v>12</v>
      </c>
      <c r="D7" s="47" t="s">
        <v>410</v>
      </c>
      <c r="E7" s="47" t="s">
        <v>411</v>
      </c>
      <c r="F7" s="48" t="s">
        <v>28</v>
      </c>
      <c r="G7" s="48" t="s">
        <v>28</v>
      </c>
      <c r="H7" s="51"/>
      <c r="I7" s="53"/>
    </row>
    <row r="8" spans="1:13" ht="19.5" customHeight="1" x14ac:dyDescent="0.55000000000000004">
      <c r="A8" s="45" t="s">
        <v>105</v>
      </c>
      <c r="B8" s="50" t="s">
        <v>208</v>
      </c>
      <c r="C8" s="47"/>
      <c r="D8" s="47"/>
      <c r="E8" s="47"/>
      <c r="F8" s="48" t="s">
        <v>28</v>
      </c>
      <c r="G8" s="48" t="s">
        <v>28</v>
      </c>
      <c r="H8" s="51"/>
      <c r="I8" s="53"/>
    </row>
    <row r="9" spans="1:13" ht="19.5" customHeight="1" x14ac:dyDescent="0.55000000000000004">
      <c r="A9" s="45" t="s">
        <v>113</v>
      </c>
      <c r="B9" s="50" t="s">
        <v>209</v>
      </c>
      <c r="C9" s="47"/>
      <c r="D9" s="47"/>
      <c r="E9" s="47"/>
      <c r="F9" s="48" t="s">
        <v>28</v>
      </c>
      <c r="G9" s="48" t="s">
        <v>28</v>
      </c>
      <c r="H9" s="51"/>
      <c r="I9" s="53"/>
    </row>
    <row r="10" spans="1:13" ht="19.5" customHeight="1" x14ac:dyDescent="0.55000000000000004">
      <c r="A10" s="45" t="s">
        <v>167</v>
      </c>
      <c r="B10" s="50" t="s">
        <v>210</v>
      </c>
      <c r="C10" s="47"/>
      <c r="D10" s="47"/>
      <c r="E10" s="47"/>
      <c r="F10" s="48" t="s">
        <v>28</v>
      </c>
      <c r="G10" s="48" t="s">
        <v>28</v>
      </c>
      <c r="H10" s="51"/>
      <c r="I10" s="53"/>
    </row>
    <row r="11" spans="1:13" x14ac:dyDescent="0.55000000000000004">
      <c r="A11" s="250" t="s">
        <v>211</v>
      </c>
      <c r="B11" s="251"/>
      <c r="C11" s="251"/>
      <c r="D11" s="251"/>
      <c r="E11" s="252"/>
      <c r="F11" s="187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30</v>
      </c>
      <c r="F12" s="176">
        <f>F11</f>
        <v>0</v>
      </c>
      <c r="G12" s="59" t="s">
        <v>31</v>
      </c>
      <c r="H12" s="61"/>
      <c r="J12" s="61"/>
      <c r="M12" s="61"/>
    </row>
    <row r="13" spans="1:13" s="59" customFormat="1" x14ac:dyDescent="0.55000000000000004">
      <c r="A13" s="253" t="s">
        <v>32</v>
      </c>
      <c r="B13" s="253"/>
      <c r="C13" s="253"/>
      <c r="D13" s="253"/>
      <c r="E13" s="253"/>
      <c r="F13" s="176">
        <f>G11</f>
        <v>0</v>
      </c>
      <c r="G13" s="59" t="s">
        <v>33</v>
      </c>
      <c r="I13" s="61"/>
    </row>
    <row r="14" spans="1:13" x14ac:dyDescent="0.55000000000000004">
      <c r="A14" s="42" t="s">
        <v>407</v>
      </c>
      <c r="H14" s="53"/>
      <c r="J14" s="53"/>
      <c r="M14" s="53"/>
    </row>
    <row r="15" spans="1:13" x14ac:dyDescent="0.55000000000000004">
      <c r="A15" s="42" t="s">
        <v>408</v>
      </c>
      <c r="H15" s="53"/>
      <c r="J15" s="53"/>
      <c r="M15" s="53"/>
    </row>
    <row r="16" spans="1:13" x14ac:dyDescent="0.55000000000000004">
      <c r="A16" s="42" t="s">
        <v>409</v>
      </c>
      <c r="H16" s="53"/>
      <c r="J16" s="53"/>
      <c r="M16" s="53"/>
    </row>
    <row r="17" spans="1:13" s="65" customFormat="1" ht="32.25" customHeight="1" x14ac:dyDescent="0.2">
      <c r="A17" s="254" t="s">
        <v>393</v>
      </c>
      <c r="B17" s="254"/>
      <c r="C17" s="254"/>
      <c r="D17" s="254"/>
      <c r="E17" s="254"/>
      <c r="F17" s="254"/>
      <c r="G17" s="254"/>
      <c r="H17" s="63"/>
      <c r="I17" s="63"/>
      <c r="J17" s="63"/>
      <c r="M17" s="63"/>
    </row>
    <row r="18" spans="1:13" ht="33" customHeight="1" x14ac:dyDescent="0.55000000000000004">
      <c r="E18" s="57"/>
      <c r="F18" s="66"/>
      <c r="G18" s="67" t="s">
        <v>34</v>
      </c>
    </row>
    <row r="20" spans="1:13" x14ac:dyDescent="0.55000000000000004">
      <c r="E20" s="53"/>
    </row>
    <row r="22" spans="1:13" x14ac:dyDescent="0.55000000000000004">
      <c r="E22" s="68"/>
      <c r="J22" s="53"/>
      <c r="M22" s="53"/>
    </row>
    <row r="23" spans="1:13" x14ac:dyDescent="0.55000000000000004">
      <c r="H23" s="51"/>
      <c r="I23" s="53"/>
    </row>
    <row r="30" spans="1:13" x14ac:dyDescent="0.55000000000000004">
      <c r="A30" s="53"/>
    </row>
    <row r="31" spans="1:13" x14ac:dyDescent="0.55000000000000004">
      <c r="A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6" spans="1:2" x14ac:dyDescent="0.55000000000000004">
      <c r="A36" s="53"/>
    </row>
    <row r="37" spans="1:2" x14ac:dyDescent="0.55000000000000004">
      <c r="A37" s="53"/>
      <c r="B37" s="53"/>
    </row>
    <row r="39" spans="1:2" x14ac:dyDescent="0.55000000000000004">
      <c r="B39" s="53"/>
    </row>
    <row r="40" spans="1:2" x14ac:dyDescent="0.55000000000000004">
      <c r="A40" s="53"/>
    </row>
    <row r="41" spans="1:2" x14ac:dyDescent="0.55000000000000004">
      <c r="A41" s="53"/>
    </row>
    <row r="42" spans="1:2" x14ac:dyDescent="0.55000000000000004">
      <c r="A42" s="53"/>
    </row>
    <row r="43" spans="1:2" x14ac:dyDescent="0.55000000000000004">
      <c r="A43" s="53"/>
      <c r="B43" s="53"/>
    </row>
    <row r="45" spans="1:2" x14ac:dyDescent="0.55000000000000004">
      <c r="A45" s="53"/>
      <c r="B45" s="53"/>
    </row>
    <row r="46" spans="1:2" x14ac:dyDescent="0.55000000000000004">
      <c r="A46" s="53"/>
    </row>
    <row r="47" spans="1:2" x14ac:dyDescent="0.55000000000000004">
      <c r="B47" s="53"/>
    </row>
    <row r="48" spans="1:2" x14ac:dyDescent="0.55000000000000004">
      <c r="B48" s="53"/>
    </row>
    <row r="51" spans="1:2" x14ac:dyDescent="0.55000000000000004">
      <c r="A51" s="53"/>
    </row>
    <row r="52" spans="1:2" x14ac:dyDescent="0.55000000000000004">
      <c r="A52" s="53"/>
    </row>
    <row r="53" spans="1:2" x14ac:dyDescent="0.55000000000000004">
      <c r="A53" s="53"/>
    </row>
    <row r="55" spans="1:2" x14ac:dyDescent="0.55000000000000004">
      <c r="B55" s="53"/>
    </row>
  </sheetData>
  <mergeCells count="5">
    <mergeCell ref="A1:G1"/>
    <mergeCell ref="A2:G2"/>
    <mergeCell ref="A11:E11"/>
    <mergeCell ref="A13:E13"/>
    <mergeCell ref="A17:G17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8"/>
  <sheetViews>
    <sheetView showGridLines="0" tabSelected="1" view="pageBreakPreview" zoomScale="120" zoomScaleNormal="90" zoomScaleSheetLayoutView="120" workbookViewId="0">
      <pane ySplit="4" topLeftCell="A23" activePane="bottomLeft" state="frozen"/>
      <selection pane="bottomLeft" activeCell="C24" sqref="C24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98" t="s">
        <v>387</v>
      </c>
      <c r="B1" s="298"/>
      <c r="C1" s="298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233</v>
      </c>
      <c r="B3" s="296" t="s">
        <v>395</v>
      </c>
      <c r="C3" s="297"/>
      <c r="L3" s="37"/>
    </row>
    <row r="4" spans="1:12" s="2" customFormat="1" ht="29.25" customHeight="1" x14ac:dyDescent="0.55000000000000004">
      <c r="A4" s="7" t="s">
        <v>245</v>
      </c>
      <c r="B4" s="104" t="s">
        <v>243</v>
      </c>
      <c r="C4" s="8" t="s">
        <v>244</v>
      </c>
      <c r="L4" s="37"/>
    </row>
    <row r="5" spans="1:12" ht="24.75" customHeight="1" x14ac:dyDescent="0.55000000000000004">
      <c r="A5" s="9" t="s">
        <v>212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213</v>
      </c>
      <c r="B6" s="106">
        <f>SUM('3. กยท.ข.ตล. '!F41)</f>
        <v>220749</v>
      </c>
      <c r="C6" s="13">
        <f>SUM('3. กยท.ข.ตล. '!G41)</f>
        <v>34421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214</v>
      </c>
      <c r="B7" s="105">
        <f>SUM('3. กยท.ข.ตล. '!F16)</f>
        <v>22780</v>
      </c>
      <c r="C7" s="10">
        <f>SUM('3. กยท.ข.ตล. '!G16)</f>
        <v>11376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215</v>
      </c>
      <c r="B8" s="188">
        <f>SUM('3. กยท.ข.ตล. '!F30)</f>
        <v>151817.75</v>
      </c>
      <c r="C8" s="16">
        <f>SUM('3. กยท.ข.ตล. '!G30)</f>
        <v>10276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216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217</v>
      </c>
      <c r="B10" s="106">
        <f>SUM('2. กยท.ข.ตก. '!F85)</f>
        <v>8942</v>
      </c>
      <c r="C10" s="13">
        <f>SUM('2. กยท.ข.ตก. '!G85)</f>
        <v>1207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218</v>
      </c>
      <c r="B11" s="107">
        <f>SUM('2. กยท.ข.ตก. '!F68)</f>
        <v>12067</v>
      </c>
      <c r="C11" s="17">
        <f>SUM('2. กยท.ข.ตก. '!G68)</f>
        <v>1206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219</v>
      </c>
      <c r="B12" s="106">
        <f>SUM('2. กยท.ข.ตก. '!F113)</f>
        <v>7943</v>
      </c>
      <c r="C12" s="13">
        <f>SUM('2. กยท.ข.ตก. '!G113)</f>
        <v>946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220</v>
      </c>
      <c r="B13" s="105">
        <f>SUM('2. กยท.ข.ตก. '!F56)</f>
        <v>35903.5</v>
      </c>
      <c r="C13" s="10">
        <f>SUM('2. กยท.ข.ตก. '!G56)</f>
        <v>4465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221</v>
      </c>
      <c r="B14" s="106">
        <f>SUM('2. กยท.ข.ตก. '!F60)</f>
        <v>485</v>
      </c>
      <c r="C14" s="13">
        <f>SUM('2. กยท.ข.ตก. '!G60)</f>
        <v>160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222</v>
      </c>
      <c r="B15" s="107">
        <f>'1. กยท.ข.ตบ.'!F34</f>
        <v>971.5</v>
      </c>
      <c r="C15" s="17">
        <f>'1. กยท.ข.ตบ.'!G34</f>
        <v>114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223</v>
      </c>
      <c r="B16" s="106">
        <f>SUM('1. กยท.ข.ตบ.'!F40)</f>
        <v>350</v>
      </c>
      <c r="C16" s="13">
        <f>'1. กยท.ข.ตบ.'!G40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224</v>
      </c>
      <c r="B17" s="108">
        <f>SUM('1. กยท.ข.ตบ.'!F44)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225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226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227</v>
      </c>
      <c r="B20" s="109">
        <f>SUM('2. กยท.ข.ตก. '!F72)</f>
        <v>100</v>
      </c>
      <c r="C20" s="23">
        <f>'2. กยท.ข.ตก. '!G72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228</v>
      </c>
      <c r="B21" s="110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229</v>
      </c>
      <c r="B22" s="109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230</v>
      </c>
      <c r="B23" s="107">
        <f>SUM('5. กยท.ข.น.'!F64)</f>
        <v>378</v>
      </c>
      <c r="C23" s="17">
        <f>SUM('5. กยท.ข.น.'!G64)</f>
        <v>49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259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260</v>
      </c>
      <c r="B25" s="107">
        <f>SUM('5. กยท.ข.น.'!F60)</f>
        <v>213.44</v>
      </c>
      <c r="C25" s="17">
        <f>SUM('5. กยท.ข.น.'!G60)</f>
        <v>16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261</v>
      </c>
      <c r="B26" s="137">
        <f>SUM('6. กยท.ข.อนบ.'!F31)</f>
        <v>0</v>
      </c>
      <c r="C26" s="132">
        <f>SUM('6. กยท.ข.อนบ.'!G31)</f>
        <v>0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262</v>
      </c>
      <c r="B27" s="138">
        <f>SUM('6. กยท.ข.อนบ.'!F41)</f>
        <v>0</v>
      </c>
      <c r="C27" s="17">
        <f>SUM('6. กยท.ข.อนบ.'!G41)</f>
        <v>0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283</v>
      </c>
      <c r="B28" s="137">
        <f>SUM('6. กยท.ข.อนบ.'!F16)</f>
        <v>2567.75</v>
      </c>
      <c r="C28" s="132">
        <f>SUM('6. กยท.ข.อนบ.'!G16)</f>
        <v>183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284</v>
      </c>
      <c r="B29" s="138">
        <f>SUM('6. กยท.ข.อนบ.'!F36)</f>
        <v>0</v>
      </c>
      <c r="C29" s="17">
        <f>SUM('6. กยท.ข.อนบ.'!G36)</f>
        <v>0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315</v>
      </c>
      <c r="B30" s="137">
        <f>SUM('4. กยท.ข.กอ.'!F16)</f>
        <v>0</v>
      </c>
      <c r="C30" s="132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320</v>
      </c>
      <c r="B31" s="138">
        <f>SUM('4. กยท.ข.กอ.'!F19)</f>
        <v>0</v>
      </c>
      <c r="C31" s="17">
        <f>SUM('4. กยท.ข.กอ.'!G19)</f>
        <v>0</v>
      </c>
    </row>
    <row r="32" spans="1:12" ht="24" x14ac:dyDescent="0.55000000000000004">
      <c r="A32" s="131" t="s">
        <v>327</v>
      </c>
      <c r="B32" s="137">
        <f>SUM('6. กยท.ข.อนบ.'!F7)</f>
        <v>318</v>
      </c>
      <c r="C32" s="132">
        <f>SUM('6. กยท.ข.อนบ.'!G7)</f>
        <v>31</v>
      </c>
    </row>
    <row r="33" spans="1:9" ht="24" x14ac:dyDescent="0.55000000000000004">
      <c r="A33" s="9" t="s">
        <v>335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9" t="s">
        <v>386</v>
      </c>
      <c r="B34" s="138">
        <f>SUM('1. กยท.ข.ตบ.'!F46)</f>
        <v>300</v>
      </c>
      <c r="C34" s="17">
        <f>SUM('1. กยท.ข.ตบ.'!G46)</f>
        <v>20</v>
      </c>
    </row>
    <row r="35" spans="1:9" ht="24" x14ac:dyDescent="0.55000000000000004">
      <c r="A35" s="29" t="s">
        <v>30</v>
      </c>
      <c r="B35" s="112"/>
      <c r="C35" s="102">
        <f>SUM(B5:B34)</f>
        <v>650215.57999999996</v>
      </c>
      <c r="D35" s="30"/>
      <c r="E35" s="11"/>
      <c r="F35" s="11"/>
      <c r="H35" s="11"/>
      <c r="I35" s="11"/>
    </row>
    <row r="36" spans="1:9" ht="24.95" customHeight="1" x14ac:dyDescent="0.55000000000000004">
      <c r="A36" s="5" t="s">
        <v>231</v>
      </c>
      <c r="B36" s="111" t="s">
        <v>232</v>
      </c>
      <c r="C36" s="31">
        <f>SUM(C5:C34)</f>
        <v>80765</v>
      </c>
      <c r="D36" s="30"/>
      <c r="G36" s="11"/>
    </row>
    <row r="37" spans="1:9" ht="24.95" customHeight="1" x14ac:dyDescent="0.55000000000000004">
      <c r="C37" s="34" t="s">
        <v>393</v>
      </c>
    </row>
    <row r="38" spans="1:9" ht="24.95" customHeight="1" x14ac:dyDescent="0.55000000000000004">
      <c r="C38" s="213">
        <f>SUM('1. กยท.ข.ตบ.'!F48+'2. กยท.ข.ตก. '!F115+'3. กยท.ข.ตล. '!F67+'4. กยท.ข.กอ.'!F21+'5. กยท.ข.น.'!F66+'6. กยท.ข.อนบ.'!F46+'7. กยท.ข.อนล.'!F12)</f>
        <v>650215.57999999996</v>
      </c>
      <c r="D38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25 พ.ย. 68</vt:lpstr>
      <vt:lpstr>'3. กยท.ข.ตล. '!Print_Area</vt:lpstr>
      <vt:lpstr>'รายจังหวัด 25 พ.ย.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2025-11-27T07:41:34Z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