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1 พฤศจิกายน 2568\"/>
    </mc:Choice>
  </mc:AlternateContent>
  <xr:revisionPtr revIDLastSave="0" documentId="13_ncr:1_{AAB0E02D-D1F5-47CE-9900-691D80FBB7BD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8 พ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18 พ.ย. 68'!$A$1:$C$38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F34" i="52" l="1"/>
  <c r="G16" i="57"/>
  <c r="F16" i="57"/>
  <c r="G46" i="52"/>
  <c r="C34" i="47" s="1"/>
  <c r="F46" i="52"/>
  <c r="B34" i="47" s="1"/>
  <c r="G7" i="57"/>
  <c r="F7" i="57"/>
  <c r="G85" i="53"/>
  <c r="F85" i="53"/>
  <c r="F60" i="53"/>
  <c r="G34" i="52"/>
  <c r="G72" i="53"/>
  <c r="G23" i="56"/>
  <c r="C33" i="47" s="1"/>
  <c r="F23" i="56"/>
  <c r="B33" i="47" l="1"/>
  <c r="C32" i="47"/>
  <c r="C30" i="47"/>
  <c r="B30" i="47"/>
  <c r="C31" i="47"/>
  <c r="B31" i="47"/>
  <c r="B32" i="47" l="1"/>
  <c r="F44" i="52"/>
  <c r="F56" i="56" l="1"/>
  <c r="G52" i="56"/>
  <c r="F52" i="56"/>
  <c r="G21" i="56"/>
  <c r="F21" i="56"/>
  <c r="F37" i="57"/>
  <c r="G32" i="57"/>
  <c r="F32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4" i="52" l="1"/>
  <c r="G63" i="56"/>
  <c r="C25" i="47"/>
  <c r="B25" i="47"/>
  <c r="G56" i="53"/>
  <c r="C13" i="47" s="1"/>
  <c r="F56" i="53"/>
  <c r="G37" i="57"/>
  <c r="C27" i="47" s="1"/>
  <c r="B27" i="47"/>
  <c r="F27" i="57"/>
  <c r="F41" i="57" s="1"/>
  <c r="F42" i="57" s="1"/>
  <c r="G27" i="57"/>
  <c r="C26" i="47" s="1"/>
  <c r="G30" i="54"/>
  <c r="C8" i="47" s="1"/>
  <c r="B26" i="47" l="1"/>
  <c r="B13" i="47"/>
  <c r="B17" i="47"/>
  <c r="G41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C10" i="47"/>
  <c r="B10" i="47"/>
  <c r="C20" i="47"/>
  <c r="F72" i="53"/>
  <c r="G68" i="53"/>
  <c r="C11" i="47" s="1"/>
  <c r="G60" i="53"/>
  <c r="C14" i="47" s="1"/>
  <c r="G40" i="52"/>
  <c r="F40" i="52"/>
  <c r="F47" i="52" s="1"/>
  <c r="C15" i="47"/>
  <c r="B15" i="47"/>
  <c r="B12" i="47" l="1"/>
  <c r="C16" i="47"/>
  <c r="G47" i="52"/>
  <c r="C36" i="47"/>
  <c r="B5" i="47"/>
  <c r="B14" i="47"/>
  <c r="B20" i="47"/>
  <c r="B16" i="47"/>
  <c r="F48" i="52"/>
  <c r="F20" i="55"/>
  <c r="G20" i="55"/>
  <c r="F22" i="55" s="1"/>
  <c r="F68" i="54"/>
  <c r="F43" i="57"/>
  <c r="G113" i="53"/>
  <c r="B18" i="47"/>
  <c r="F113" i="53"/>
  <c r="F114" i="53" s="1"/>
  <c r="F49" i="52"/>
  <c r="C18" i="47"/>
  <c r="C35" i="47" l="1"/>
  <c r="F115" i="53"/>
  <c r="F21" i="55"/>
  <c r="F67" i="54"/>
  <c r="C38" i="47" l="1"/>
</calcChain>
</file>

<file path=xl/sharedStrings.xml><?xml version="1.0" encoding="utf-8"?>
<sst xmlns="http://schemas.openxmlformats.org/spreadsheetml/2006/main" count="698" uniqueCount="402">
  <si>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</si>
  <si>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</si>
  <si>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</si>
  <si>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</si>
  <si>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</si>
  <si>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</si>
  <si>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</si>
  <si>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</si>
  <si>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</si>
  <si>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</si>
  <si>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</si>
  <si>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</si>
  <si>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</si>
  <si>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</si>
  <si>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</si>
  <si>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</si>
  <si>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</si>
  <si>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</si>
  <si>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</si>
  <si>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</si>
  <si>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</si>
  <si>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</si>
  <si>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</si>
  <si>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</si>
  <si>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</si>
  <si>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</si>
  <si>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</si>
  <si>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</si>
  <si>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</si>
  <si>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</si>
  <si>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</si>
  <si>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</si>
  <si>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</si>
  <si>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</si>
  <si>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</si>
  <si>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</si>
  <si>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</si>
  <si>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</si>
  <si>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</si>
  <si>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</si>
  <si>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</si>
  <si>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</si>
  <si>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</si>
  <si>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</si>
  <si>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</si>
  <si>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</si>
  <si>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</si>
  <si>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</si>
  <si>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</si>
  <si>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</si>
  <si>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</si>
  <si>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</si>
  <si>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</si>
  <si>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</si>
  <si>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</si>
  <si>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</si>
  <si>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</si>
  <si>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</si>
  <si>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</si>
  <si>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</si>
  <si>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</si>
  <si>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</si>
  <si>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</si>
  <si>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</si>
  <si>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</si>
  <si>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</si>
  <si>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</si>
  <si>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</si>
  <si>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</si>
  <si>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</si>
  <si>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</si>
  <si>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</si>
  <si>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</si>
  <si>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</si>
  <si>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</si>
  <si>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</si>
  <si>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</si>
  <si>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</si>
  <si>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</si>
  <si>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</si>
  <si>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</si>
  <si>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</si>
  <si>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</si>
  <si>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</si>
  <si>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</si>
  <si>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</si>
  <si>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</si>
  <si>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</si>
  <si>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</si>
  <si>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</si>
  <si>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</si>
  <si>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</si>
  <si>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</si>
  <si>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</si>
  <si>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</si>
  <si>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</si>
  <si>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</si>
  <si>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</si>
  <si>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</si>
  <si>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</si>
  <si>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</si>
  <si>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</si>
  <si>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</si>
  <si>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</si>
  <si>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</si>
  <si>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</si>
  <si>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</si>
  <si>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</si>
  <si>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</si>
  <si>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</si>
  <si>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</si>
  <si>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</si>
  <si>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</si>
  <si>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</si>
  <si>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</si>
  <si>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</si>
  <si>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</si>
  <si>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</si>
  <si>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</si>
  <si>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</si>
  <si>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</si>
  <si>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</si>
  <si>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</si>
  <si>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</si>
  <si>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</si>
  <si>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</si>
  <si>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</si>
  <si>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</si>
  <si>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</si>
  <si>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</si>
  <si>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</si>
  <si>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</si>
  <si>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</si>
  <si>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</si>
  <si>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</si>
  <si>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</si>
  <si>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</si>
  <si>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</si>
  <si>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</si>
  <si>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</si>
  <si>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</si>
  <si>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</si>
  <si>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</si>
  <si>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</si>
  <si>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</si>
  <si>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</si>
  <si>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</si>
  <si>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</si>
  <si>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</si>
  <si>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</si>
  <si>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</si>
  <si>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</si>
  <si>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</si>
  <si>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</si>
  <si>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</si>
  <si>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</si>
  <si>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</si>
  <si>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</si>
  <si>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</si>
  <si>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</si>
  <si>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</si>
  <si>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</si>
  <si>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</si>
  <si>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</si>
  <si>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</si>
  <si>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</si>
  <si>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</si>
  <si>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</si>
  <si>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</si>
  <si>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</si>
  <si>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</si>
  <si>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</si>
  <si>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</si>
  <si>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</si>
  <si>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</si>
  <si>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</si>
  <si>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</si>
  <si>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</si>
  <si>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</si>
  <si>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</si>
  <si>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</si>
  <si>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</si>
  <si>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</si>
  <si>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</si>
  <si>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</si>
  <si>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</si>
  <si>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</si>
  <si>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</si>
  <si>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</si>
  <si>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</si>
  <si>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</si>
  <si>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</si>
  <si>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</si>
  <si>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</si>
  <si>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</si>
  <si>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</si>
  <si>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</si>
  <si>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</si>
  <si>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</si>
  <si>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</si>
  <si>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</si>
  <si>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</si>
  <si>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</si>
  <si>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</si>
  <si>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</si>
  <si>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</si>
  <si>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</si>
  <si>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</si>
  <si>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</si>
  <si>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</si>
  <si>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</si>
  <si>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</si>
  <si>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</si>
  <si>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</si>
  <si>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</si>
  <si>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</si>
  <si>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</si>
  <si>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</si>
  <si>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</si>
  <si>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</si>
  <si>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</si>
  <si>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</si>
  <si>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</si>
  <si>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</si>
  <si>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</si>
  <si>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</si>
  <si>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</si>
  <si>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</si>
  <si>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</si>
  <si>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</si>
  <si>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</si>
  <si>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</si>
  <si>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</si>
  <si>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</si>
  <si>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</si>
  <si>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</si>
  <si>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</si>
  <si>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</si>
  <si>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</si>
  <si>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</si>
  <si>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</si>
  <si>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</si>
  <si>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</si>
  <si>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</si>
  <si>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</si>
  <si>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</si>
  <si>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</si>
  <si>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</si>
  <si>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</si>
  <si>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</si>
  <si>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</si>
  <si>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</si>
  <si>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</si>
  <si>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</si>
  <si>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</si>
  <si>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</si>
  <si>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</si>
  <si>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</si>
  <si>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</si>
  <si>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</si>
  <si>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</si>
  <si>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</si>
  <si>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</si>
  <si>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</si>
  <si>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</si>
  <si>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</si>
  <si>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</si>
  <si>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</si>
  <si>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</si>
  <si>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</si>
  <si>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</si>
  <si>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</si>
  <si>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</si>
  <si>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</si>
  <si>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</si>
  <si>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</si>
  <si>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</si>
  <si>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</si>
  <si>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</si>
  <si>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</si>
  <si>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</si>
  <si>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</si>
  <si>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</si>
  <si>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</si>
  <si>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</si>
  <si>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</si>
  <si>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</si>
  <si>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</si>
  <si>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</si>
  <si>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</si>
  <si>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</si>
  <si>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</si>
  <si>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</si>
  <si>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</si>
  <si>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</si>
  <si>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</si>
  <si>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</si>
  <si>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</si>
  <si>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</si>
  <si>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</si>
  <si>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</si>
  <si>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</si>
  <si>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</si>
  <si>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</si>
  <si>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</si>
  <si>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</si>
  <si>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</si>
  <si>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</si>
  <si>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</si>
  <si>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</si>
  <si>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</si>
  <si>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</si>
  <si>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</si>
  <si>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</si>
  <si>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</si>
  <si>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</si>
  <si>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</si>
  <si>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</si>
  <si>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</si>
  <si>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</si>
  <si>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</si>
  <si>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</si>
  <si>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</si>
  <si>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</si>
  <si>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</si>
  <si>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</si>
  <si>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</si>
  <si>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</si>
  <si>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</si>
  <si>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</si>
  <si>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</si>
  <si>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</si>
  <si>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</si>
  <si>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</si>
  <si>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</si>
  <si>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</si>
  <si>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</si>
  <si>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</si>
  <si>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</si>
  <si>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</si>
  <si>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</si>
  <si>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</si>
  <si>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</si>
  <si>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</si>
  <si>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</si>
  <si>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</si>
  <si>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</si>
  <si>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</si>
  <si>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</si>
  <si>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</si>
  <si>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</si>
  <si>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</si>
  <si>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</si>
  <si>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</si>
  <si>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</si>
  <si>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</si>
  <si>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</si>
  <si>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</si>
  <si>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</si>
  <si>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</si>
  <si>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</si>
  <si>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</si>
  <si>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</si>
  <si>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</si>
  <si>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</si>
  <si>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</si>
  <si>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</si>
  <si>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</si>
  <si>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</si>
  <si>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</si>
  <si>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</si>
  <si>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</si>
  <si>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</si>
  <si>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</si>
  <si>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</si>
  <si>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</si>
  <si>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</si>
  <si>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</si>
  <si>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</si>
  <si>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</si>
  <si>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</si>
  <si>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</si>
  <si>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</si>
  <si>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</si>
  <si>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</si>
  <si>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</si>
  <si>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</si>
  <si>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</si>
  <si>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</si>
  <si>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</si>
  <si>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</si>
  <si>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</si>
  <si>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</si>
  <si>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r>
      <t>สถานการณ์การแพร่ระบาดของโรคใบร่วงชนิดใหม่ในยางพารา ใน 30 จังหวัด</t>
    </r>
    <r>
      <rPr>
        <b/>
        <sz val="18"/>
        <color theme="1"/>
        <rFont val="TH SarabunPSK"/>
        <family val="2"/>
      </rPr>
      <t xml:space="preserve">             </t>
    </r>
  </si>
  <si>
    <t>122</t>
  </si>
  <si>
    <t>ข้อมูล ณ วันที่ 11 พฤศจิกายน 2568</t>
  </si>
  <si>
    <t>นาแสง</t>
  </si>
  <si>
    <t>ชัยพร</t>
  </si>
  <si>
    <t>ข้อมูล ณ วันที่ 4 พฤศจิกายน 2568</t>
  </si>
  <si>
    <t>ข้อมูล ณ วันที่ 18 พฤศจิกายน 2568</t>
  </si>
  <si>
    <t>เขาไยราช</t>
  </si>
  <si>
    <t>ณ วันที่ 18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</si>
</sst>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  <numFmt numFmtId="192" formatCode="#,##0.000_ ;\-#,##0.0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9" fontId="13" fillId="13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3" borderId="2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90" fontId="15" fillId="0" borderId="2" xfId="1" quotePrefix="1" applyNumberFormat="1" applyFont="1" applyFill="1" applyBorder="1" applyAlignment="1">
      <alignment horizontal="right"/>
    </xf>
    <xf numFmtId="190" fontId="13" fillId="9" borderId="2" xfId="0" applyNumberFormat="1" applyFont="1" applyFill="1" applyBorder="1" applyAlignment="1">
      <alignment horizontal="right"/>
    </xf>
    <xf numFmtId="192" fontId="13" fillId="0" borderId="0" xfId="0" applyNumberFormat="1" applyFont="1" applyAlignment="1">
      <alignment horizontal="center"/>
    </xf>
    <xf numFmtId="192" fontId="23" fillId="7" borderId="2" xfId="0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9"/>
  <sheetViews>
    <sheetView showGridLines="0" view="pageBreakPreview" zoomScale="110" zoomScaleNormal="120" workbookViewId="0">
      <pane ySplit="3" topLeftCell="A25" activePane="bottomLeft" state="frozen"/>
      <selection pane="bottomLeft" activeCell="A52" sqref="A52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3" t="s">
        <v>310</v>
      </c>
      <c r="B1" s="253"/>
      <c r="C1" s="253"/>
      <c r="D1" s="253"/>
      <c r="E1" s="253"/>
      <c r="F1" s="253"/>
      <c r="G1" s="253"/>
    </row>
    <row r="2" spans="1:7" ht="6.95" customHeight="1" x14ac:dyDescent="0.55000000000000004">
      <c r="A2" s="254"/>
      <c r="B2" s="254"/>
      <c r="C2" s="254"/>
      <c r="D2" s="254"/>
      <c r="E2" s="254"/>
      <c r="F2" s="254"/>
      <c r="G2" s="254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344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335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336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367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345</v>
      </c>
      <c r="E17" s="46" t="s">
        <v>11</v>
      </c>
      <c r="F17" s="246">
        <v>21.5</v>
      </c>
      <c r="G17" s="180">
        <v>4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346</v>
      </c>
      <c r="E19" s="46" t="s">
        <v>12</v>
      </c>
      <c r="F19" s="172">
        <v>100</v>
      </c>
      <c r="G19" s="172">
        <v>20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0</v>
      </c>
      <c r="G20" s="172">
        <v>0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383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8</v>
      </c>
      <c r="E24" s="46" t="s">
        <v>8</v>
      </c>
      <c r="F24" s="172">
        <v>200</v>
      </c>
      <c r="G24" s="172">
        <v>20</v>
      </c>
    </row>
    <row r="25" spans="1:7" ht="24" customHeight="1" x14ac:dyDescent="0.55000000000000004">
      <c r="A25" s="47"/>
      <c r="B25" s="46"/>
      <c r="C25" s="47"/>
      <c r="D25" s="46" t="s">
        <v>347</v>
      </c>
      <c r="E25" s="46" t="s">
        <v>348</v>
      </c>
      <c r="F25" s="172">
        <v>100</v>
      </c>
      <c r="G25" s="172">
        <v>10</v>
      </c>
    </row>
    <row r="26" spans="1:7" ht="24" customHeight="1" x14ac:dyDescent="0.55000000000000004">
      <c r="A26" s="47"/>
      <c r="B26" s="46"/>
      <c r="C26" s="47"/>
      <c r="D26" s="46" t="s">
        <v>349</v>
      </c>
      <c r="E26" s="46" t="s">
        <v>348</v>
      </c>
      <c r="F26" s="172">
        <v>50</v>
      </c>
      <c r="G26" s="172">
        <v>10</v>
      </c>
    </row>
    <row r="27" spans="1:7" ht="24" customHeight="1" x14ac:dyDescent="0.55000000000000004">
      <c r="A27" s="47"/>
      <c r="B27" s="46"/>
      <c r="C27" s="47"/>
      <c r="D27" s="46" t="s">
        <v>350</v>
      </c>
      <c r="E27" s="46" t="s">
        <v>348</v>
      </c>
      <c r="F27" s="172">
        <v>0</v>
      </c>
      <c r="G27" s="172">
        <v>0</v>
      </c>
    </row>
    <row r="28" spans="1:7" ht="24" customHeight="1" x14ac:dyDescent="0.55000000000000004">
      <c r="A28" s="47"/>
      <c r="B28" s="46"/>
      <c r="C28" s="47"/>
      <c r="D28" s="46" t="s">
        <v>14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361</v>
      </c>
      <c r="E29" s="46" t="s">
        <v>14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322</v>
      </c>
      <c r="E30" s="46" t="s">
        <v>323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368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369</v>
      </c>
      <c r="E32" s="46" t="s">
        <v>15</v>
      </c>
      <c r="F32" s="180">
        <v>0</v>
      </c>
      <c r="G32" s="180">
        <v>0</v>
      </c>
    </row>
    <row r="33" spans="1:13" ht="24" customHeight="1" x14ac:dyDescent="0.55000000000000004">
      <c r="A33" s="47"/>
      <c r="B33" s="46"/>
      <c r="C33" s="47"/>
      <c r="D33" s="46" t="s">
        <v>362</v>
      </c>
      <c r="E33" s="46" t="s">
        <v>363</v>
      </c>
      <c r="F33" s="180">
        <v>0</v>
      </c>
      <c r="G33" s="180">
        <v>0</v>
      </c>
    </row>
    <row r="34" spans="1:13" ht="23.85" customHeight="1" x14ac:dyDescent="0.55000000000000004">
      <c r="A34" s="255" t="s">
        <v>16</v>
      </c>
      <c r="B34" s="255"/>
      <c r="C34" s="255"/>
      <c r="D34" s="255"/>
      <c r="E34" s="255"/>
      <c r="F34" s="187">
        <f>SUM(F4:F33)</f>
        <v>971.5</v>
      </c>
      <c r="G34" s="187">
        <f>SUM(G4:G33)</f>
        <v>114</v>
      </c>
    </row>
    <row r="35" spans="1:13" x14ac:dyDescent="0.55000000000000004">
      <c r="A35" s="47">
        <v>2</v>
      </c>
      <c r="B35" s="50" t="s">
        <v>17</v>
      </c>
      <c r="C35" s="73"/>
      <c r="D35" s="47"/>
      <c r="E35" s="50" t="s">
        <v>18</v>
      </c>
      <c r="F35" s="180">
        <v>0</v>
      </c>
      <c r="G35" s="180">
        <v>0</v>
      </c>
    </row>
    <row r="36" spans="1:13" x14ac:dyDescent="0.55000000000000004">
      <c r="A36" s="173"/>
      <c r="B36" s="50"/>
      <c r="C36" s="73"/>
      <c r="D36" s="47"/>
      <c r="E36" s="50" t="s">
        <v>19</v>
      </c>
      <c r="F36" s="180">
        <v>100</v>
      </c>
      <c r="G36" s="180">
        <v>8</v>
      </c>
    </row>
    <row r="37" spans="1:13" x14ac:dyDescent="0.55000000000000004">
      <c r="A37" s="173"/>
      <c r="B37" s="50"/>
      <c r="C37" s="73"/>
      <c r="D37" s="47"/>
      <c r="E37" s="50" t="s">
        <v>20</v>
      </c>
      <c r="F37" s="180">
        <v>90</v>
      </c>
      <c r="G37" s="180">
        <v>7</v>
      </c>
    </row>
    <row r="38" spans="1:13" x14ac:dyDescent="0.55000000000000004">
      <c r="A38" s="173"/>
      <c r="B38" s="50"/>
      <c r="C38" s="73"/>
      <c r="D38" s="47"/>
      <c r="E38" s="50" t="s">
        <v>21</v>
      </c>
      <c r="F38" s="180">
        <v>60</v>
      </c>
      <c r="G38" s="180">
        <v>5</v>
      </c>
    </row>
    <row r="39" spans="1:13" x14ac:dyDescent="0.55000000000000004">
      <c r="A39" s="173"/>
      <c r="B39" s="50"/>
      <c r="C39" s="73"/>
      <c r="D39" s="47"/>
      <c r="E39" s="50" t="s">
        <v>22</v>
      </c>
      <c r="F39" s="172">
        <v>100</v>
      </c>
      <c r="G39" s="172">
        <v>9</v>
      </c>
    </row>
    <row r="40" spans="1:13" x14ac:dyDescent="0.55000000000000004">
      <c r="A40" s="256" t="s">
        <v>23</v>
      </c>
      <c r="B40" s="257"/>
      <c r="C40" s="257"/>
      <c r="D40" s="257"/>
      <c r="E40" s="258"/>
      <c r="F40" s="185">
        <f>SUM(F35:F39)</f>
        <v>350</v>
      </c>
      <c r="G40" s="89">
        <f>SUM(G35:G39)</f>
        <v>29</v>
      </c>
    </row>
    <row r="41" spans="1:13" x14ac:dyDescent="0.55000000000000004">
      <c r="A41" s="47">
        <v>3</v>
      </c>
      <c r="B41" s="50" t="s">
        <v>24</v>
      </c>
      <c r="C41" s="73"/>
      <c r="D41" s="50"/>
      <c r="E41" s="174" t="s">
        <v>25</v>
      </c>
      <c r="F41" s="180">
        <v>0</v>
      </c>
      <c r="G41" s="180">
        <v>0</v>
      </c>
    </row>
    <row r="42" spans="1:13" ht="26.1" customHeight="1" x14ac:dyDescent="0.55000000000000004">
      <c r="A42" s="173"/>
      <c r="B42" s="50"/>
      <c r="C42" s="73"/>
      <c r="D42" s="50" t="s">
        <v>400</v>
      </c>
      <c r="E42" s="174" t="s">
        <v>260</v>
      </c>
      <c r="F42" s="299">
        <v>10.125</v>
      </c>
      <c r="G42" s="180">
        <v>3</v>
      </c>
    </row>
    <row r="43" spans="1:13" ht="24.95" customHeight="1" x14ac:dyDescent="0.55000000000000004">
      <c r="A43" s="173"/>
      <c r="B43" s="50"/>
      <c r="C43" s="73"/>
      <c r="D43" s="50"/>
      <c r="E43" s="174"/>
      <c r="F43" s="180">
        <v>0</v>
      </c>
      <c r="G43" s="180">
        <v>0</v>
      </c>
    </row>
    <row r="44" spans="1:13" ht="21" customHeight="1" x14ac:dyDescent="0.55000000000000004">
      <c r="A44" s="256" t="s">
        <v>26</v>
      </c>
      <c r="B44" s="257"/>
      <c r="C44" s="257"/>
      <c r="D44" s="257"/>
      <c r="E44" s="258"/>
      <c r="F44" s="300">
        <f>SUM(F41:F43)</f>
        <v>10.125</v>
      </c>
      <c r="G44" s="186">
        <f>SUM(G41:G43)</f>
        <v>3</v>
      </c>
    </row>
    <row r="45" spans="1:13" x14ac:dyDescent="0.55000000000000004">
      <c r="A45" s="47">
        <v>4</v>
      </c>
      <c r="B45" s="47" t="s">
        <v>27</v>
      </c>
      <c r="C45" s="73"/>
      <c r="D45" s="50" t="s">
        <v>389</v>
      </c>
      <c r="E45" s="50" t="s">
        <v>390</v>
      </c>
      <c r="F45" s="191">
        <v>0</v>
      </c>
      <c r="G45" s="191">
        <v>0</v>
      </c>
      <c r="H45" s="66"/>
    </row>
    <row r="46" spans="1:13" x14ac:dyDescent="0.55000000000000004">
      <c r="A46" s="256" t="s">
        <v>391</v>
      </c>
      <c r="B46" s="257"/>
      <c r="C46" s="257"/>
      <c r="D46" s="257"/>
      <c r="E46" s="258"/>
      <c r="F46" s="185">
        <f>SUM(F45)</f>
        <v>0</v>
      </c>
      <c r="G46" s="185">
        <f>SUM(G45)</f>
        <v>0</v>
      </c>
    </row>
    <row r="47" spans="1:13" ht="25.5" customHeight="1" x14ac:dyDescent="0.7">
      <c r="A47" s="248" t="s">
        <v>29</v>
      </c>
      <c r="B47" s="249"/>
      <c r="C47" s="249"/>
      <c r="D47" s="249"/>
      <c r="E47" s="250"/>
      <c r="F47" s="302">
        <f>F34+F40+F44+F46</f>
        <v>1331.625</v>
      </c>
      <c r="G47" s="175">
        <f>G34+G40+G44+G46</f>
        <v>146</v>
      </c>
      <c r="H47" s="66"/>
    </row>
    <row r="48" spans="1:13" s="59" customFormat="1" ht="32.25" customHeight="1" x14ac:dyDescent="0.55000000000000004">
      <c r="A48" s="59" t="s">
        <v>30</v>
      </c>
      <c r="F48" s="301">
        <f>F47</f>
        <v>1331.625</v>
      </c>
      <c r="G48" s="59" t="s">
        <v>31</v>
      </c>
      <c r="H48" s="61"/>
      <c r="J48" s="61"/>
      <c r="M48" s="61"/>
    </row>
    <row r="49" spans="1:13" s="59" customFormat="1" x14ac:dyDescent="0.55000000000000004">
      <c r="A49" s="251" t="s">
        <v>32</v>
      </c>
      <c r="B49" s="251"/>
      <c r="C49" s="251"/>
      <c r="D49" s="251"/>
      <c r="E49" s="251"/>
      <c r="F49" s="176">
        <f>G47</f>
        <v>146</v>
      </c>
      <c r="G49" s="59" t="s">
        <v>33</v>
      </c>
      <c r="I49" s="61"/>
    </row>
    <row r="50" spans="1:13" x14ac:dyDescent="0.55000000000000004">
      <c r="H50" s="53"/>
      <c r="J50" s="53"/>
      <c r="M50" s="53"/>
    </row>
    <row r="51" spans="1:13" s="65" customFormat="1" ht="21" customHeight="1" x14ac:dyDescent="0.2">
      <c r="A51" s="252" t="s">
        <v>399</v>
      </c>
      <c r="B51" s="252"/>
      <c r="C51" s="252"/>
      <c r="D51" s="252"/>
      <c r="E51" s="252"/>
      <c r="F51" s="252"/>
      <c r="G51" s="252"/>
      <c r="H51" s="63"/>
      <c r="I51" s="63"/>
      <c r="J51" s="63"/>
      <c r="M51" s="63"/>
    </row>
    <row r="52" spans="1:13" ht="30" customHeight="1" x14ac:dyDescent="0.55000000000000004">
      <c r="E52" s="57"/>
      <c r="F52" s="66"/>
      <c r="G52" s="67" t="s">
        <v>34</v>
      </c>
    </row>
    <row r="54" spans="1:13" x14ac:dyDescent="0.55000000000000004">
      <c r="E54" s="53"/>
    </row>
    <row r="56" spans="1:13" x14ac:dyDescent="0.55000000000000004">
      <c r="E56" s="68"/>
      <c r="J56" s="53"/>
      <c r="M56" s="53"/>
    </row>
    <row r="57" spans="1:13" x14ac:dyDescent="0.55000000000000004">
      <c r="H57" s="51"/>
      <c r="I57" s="53"/>
    </row>
    <row r="64" spans="1:13" x14ac:dyDescent="0.55000000000000004">
      <c r="A64" s="53"/>
    </row>
    <row r="65" spans="1:2" x14ac:dyDescent="0.55000000000000004">
      <c r="A65" s="53"/>
    </row>
    <row r="66" spans="1:2" x14ac:dyDescent="0.55000000000000004">
      <c r="A66" s="53"/>
    </row>
    <row r="67" spans="1:2" x14ac:dyDescent="0.55000000000000004">
      <c r="A67" s="53"/>
      <c r="B67" s="53"/>
    </row>
    <row r="68" spans="1:2" x14ac:dyDescent="0.55000000000000004">
      <c r="A68" s="53"/>
    </row>
    <row r="69" spans="1:2" x14ac:dyDescent="0.55000000000000004">
      <c r="A69" s="53"/>
      <c r="B69" s="53"/>
    </row>
    <row r="70" spans="1:2" x14ac:dyDescent="0.55000000000000004">
      <c r="A70" s="53"/>
    </row>
    <row r="71" spans="1:2" x14ac:dyDescent="0.55000000000000004">
      <c r="A71" s="53"/>
      <c r="B71" s="53"/>
    </row>
    <row r="73" spans="1:2" x14ac:dyDescent="0.55000000000000004">
      <c r="B73" s="53"/>
    </row>
    <row r="74" spans="1:2" x14ac:dyDescent="0.55000000000000004">
      <c r="A74" s="53"/>
    </row>
    <row r="75" spans="1:2" x14ac:dyDescent="0.55000000000000004">
      <c r="A75" s="53"/>
    </row>
    <row r="76" spans="1:2" x14ac:dyDescent="0.55000000000000004">
      <c r="A76" s="53"/>
    </row>
    <row r="77" spans="1:2" x14ac:dyDescent="0.55000000000000004">
      <c r="A77" s="53"/>
      <c r="B77" s="53"/>
    </row>
    <row r="79" spans="1:2" x14ac:dyDescent="0.55000000000000004">
      <c r="A79" s="53"/>
      <c r="B79" s="53"/>
    </row>
    <row r="80" spans="1:2" x14ac:dyDescent="0.55000000000000004">
      <c r="A80" s="53"/>
    </row>
    <row r="81" spans="1:2" x14ac:dyDescent="0.55000000000000004">
      <c r="B81" s="53"/>
    </row>
    <row r="82" spans="1:2" x14ac:dyDescent="0.55000000000000004">
      <c r="B82" s="53"/>
    </row>
    <row r="85" spans="1:2" x14ac:dyDescent="0.55000000000000004">
      <c r="A85" s="53"/>
    </row>
    <row r="86" spans="1:2" x14ac:dyDescent="0.55000000000000004">
      <c r="A86" s="53"/>
    </row>
    <row r="87" spans="1:2" x14ac:dyDescent="0.55000000000000004">
      <c r="A87" s="53"/>
    </row>
    <row r="89" spans="1:2" x14ac:dyDescent="0.55000000000000004">
      <c r="B89" s="53"/>
    </row>
  </sheetData>
  <mergeCells count="9">
    <mergeCell ref="A47:E47"/>
    <mergeCell ref="A49:E49"/>
    <mergeCell ref="A51:G51"/>
    <mergeCell ref="A1:G1"/>
    <mergeCell ref="A2:G2"/>
    <mergeCell ref="A34:E34"/>
    <mergeCell ref="A40:E40"/>
    <mergeCell ref="A44:E44"/>
    <mergeCell ref="A46:E46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103" zoomScale="110" zoomScaleNormal="120" workbookViewId="0">
      <selection activeCell="A118" sqref="A118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59" t="s">
        <v>240</v>
      </c>
      <c r="B1" s="259"/>
      <c r="C1" s="259"/>
      <c r="D1" s="259"/>
      <c r="E1" s="259"/>
      <c r="F1" s="259"/>
      <c r="G1" s="259"/>
    </row>
    <row r="2" spans="1:13" ht="6" customHeight="1" x14ac:dyDescent="0.6">
      <c r="A2" s="260"/>
      <c r="B2" s="260"/>
      <c r="C2" s="260"/>
      <c r="D2" s="260"/>
      <c r="E2" s="260"/>
      <c r="F2" s="260"/>
      <c r="G2" s="260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61" t="s">
        <v>35</v>
      </c>
      <c r="B4" s="262"/>
      <c r="C4" s="262"/>
      <c r="D4" s="262"/>
      <c r="E4" s="262"/>
      <c r="F4" s="262"/>
      <c r="G4" s="263"/>
    </row>
    <row r="5" spans="1:13" ht="20.100000000000001" customHeight="1" x14ac:dyDescent="0.55000000000000004">
      <c r="A5" s="275">
        <v>1</v>
      </c>
      <c r="B5" s="281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76"/>
      <c r="B6" s="282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76"/>
      <c r="B7" s="282"/>
      <c r="C7" s="73"/>
      <c r="D7" s="50"/>
      <c r="E7" s="50" t="s">
        <v>351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77"/>
      <c r="B8" s="283"/>
      <c r="C8" s="73"/>
      <c r="D8" s="50"/>
      <c r="E8" s="50" t="s">
        <v>38</v>
      </c>
      <c r="F8" s="233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78">
        <v>2</v>
      </c>
      <c r="B9" s="270" t="s">
        <v>39</v>
      </c>
      <c r="C9" s="163"/>
      <c r="D9" s="54"/>
      <c r="E9" s="54" t="s">
        <v>40</v>
      </c>
      <c r="F9" s="82">
        <v>775</v>
      </c>
      <c r="G9" s="82">
        <v>103</v>
      </c>
      <c r="J9" s="165"/>
      <c r="M9" s="165"/>
    </row>
    <row r="10" spans="1:13" s="165" customFormat="1" ht="20.100000000000001" customHeight="1" x14ac:dyDescent="0.55000000000000004">
      <c r="A10" s="279"/>
      <c r="B10" s="271"/>
      <c r="C10" s="163"/>
      <c r="D10" s="166"/>
      <c r="E10" s="54" t="s">
        <v>41</v>
      </c>
      <c r="F10" s="82">
        <v>470</v>
      </c>
      <c r="G10" s="82">
        <v>62</v>
      </c>
      <c r="J10" s="167"/>
      <c r="M10" s="167"/>
    </row>
    <row r="11" spans="1:13" s="165" customFormat="1" ht="20.100000000000001" customHeight="1" x14ac:dyDescent="0.55000000000000004">
      <c r="A11" s="279"/>
      <c r="B11" s="271"/>
      <c r="C11" s="163"/>
      <c r="D11" s="166"/>
      <c r="E11" s="54" t="s">
        <v>42</v>
      </c>
      <c r="F11" s="82">
        <v>725</v>
      </c>
      <c r="G11" s="82">
        <v>99</v>
      </c>
      <c r="J11" s="167"/>
      <c r="M11" s="167"/>
    </row>
    <row r="12" spans="1:13" s="165" customFormat="1" ht="20.100000000000001" customHeight="1" x14ac:dyDescent="0.55000000000000004">
      <c r="A12" s="279"/>
      <c r="B12" s="271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79"/>
      <c r="B13" s="271"/>
      <c r="C13" s="163"/>
      <c r="D13" s="166"/>
      <c r="E13" s="54" t="s">
        <v>352</v>
      </c>
      <c r="F13" s="82">
        <v>187</v>
      </c>
      <c r="G13" s="82">
        <v>25</v>
      </c>
      <c r="J13" s="167"/>
      <c r="M13" s="167"/>
    </row>
    <row r="14" spans="1:13" s="74" customFormat="1" ht="20.100000000000001" customHeight="1" x14ac:dyDescent="0.55000000000000004">
      <c r="A14" s="275">
        <v>3</v>
      </c>
      <c r="B14" s="267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76"/>
      <c r="B15" s="268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76"/>
      <c r="B16" s="268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76"/>
      <c r="B17" s="268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76"/>
      <c r="B18" s="268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76"/>
      <c r="B19" s="268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76"/>
      <c r="B20" s="268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76"/>
      <c r="B21" s="268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76"/>
      <c r="B22" s="268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76"/>
      <c r="B23" s="268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76"/>
      <c r="B24" s="268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76"/>
      <c r="B25" s="268"/>
      <c r="C25" s="73"/>
      <c r="D25" s="50"/>
      <c r="E25" s="50" t="s">
        <v>353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76"/>
      <c r="B26" s="268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76"/>
      <c r="B27" s="268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76"/>
      <c r="B28" s="268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77"/>
      <c r="B29" s="269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78">
        <v>4</v>
      </c>
      <c r="B30" s="270" t="s">
        <v>59</v>
      </c>
      <c r="C30" s="163"/>
      <c r="D30" s="54"/>
      <c r="E30" s="54" t="s">
        <v>60</v>
      </c>
      <c r="F30" s="82">
        <v>143</v>
      </c>
      <c r="G30" s="82">
        <v>23</v>
      </c>
      <c r="J30" s="165"/>
      <c r="M30" s="165"/>
    </row>
    <row r="31" spans="1:13" s="164" customFormat="1" ht="20.100000000000001" customHeight="1" x14ac:dyDescent="0.55000000000000004">
      <c r="A31" s="279"/>
      <c r="B31" s="271"/>
      <c r="C31" s="163"/>
      <c r="D31" s="54"/>
      <c r="E31" s="54" t="s">
        <v>61</v>
      </c>
      <c r="F31" s="82">
        <v>538</v>
      </c>
      <c r="G31" s="82">
        <v>85</v>
      </c>
      <c r="J31" s="165"/>
      <c r="M31" s="165"/>
    </row>
    <row r="32" spans="1:13" s="164" customFormat="1" ht="20.100000000000001" customHeight="1" x14ac:dyDescent="0.55000000000000004">
      <c r="A32" s="280"/>
      <c r="B32" s="272"/>
      <c r="C32" s="163"/>
      <c r="D32" s="54"/>
      <c r="E32" s="54" t="s">
        <v>62</v>
      </c>
      <c r="F32" s="82">
        <v>226</v>
      </c>
      <c r="G32" s="82">
        <v>47</v>
      </c>
      <c r="J32" s="165"/>
      <c r="M32" s="165"/>
    </row>
    <row r="33" spans="1:13" ht="20.100000000000001" customHeight="1" x14ac:dyDescent="0.55000000000000004">
      <c r="A33" s="275">
        <v>5</v>
      </c>
      <c r="B33" s="267" t="s">
        <v>63</v>
      </c>
      <c r="C33" s="73"/>
      <c r="D33" s="50"/>
      <c r="E33" s="50" t="s">
        <v>64</v>
      </c>
      <c r="F33" s="48">
        <v>755</v>
      </c>
      <c r="G33" s="48">
        <v>92</v>
      </c>
      <c r="J33" s="75"/>
      <c r="M33" s="75"/>
    </row>
    <row r="34" spans="1:13" ht="20.100000000000001" customHeight="1" x14ac:dyDescent="0.55000000000000004">
      <c r="A34" s="276"/>
      <c r="B34" s="268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76"/>
      <c r="B35" s="268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76"/>
      <c r="B36" s="268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76"/>
      <c r="B37" s="268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79">
        <v>6</v>
      </c>
      <c r="B45" s="270" t="s">
        <v>72</v>
      </c>
      <c r="C45" s="163"/>
      <c r="D45" s="54"/>
      <c r="E45" s="54" t="s">
        <v>72</v>
      </c>
      <c r="F45" s="82">
        <v>600</v>
      </c>
      <c r="G45" s="82">
        <v>42</v>
      </c>
      <c r="J45" s="167"/>
      <c r="M45" s="167"/>
    </row>
    <row r="46" spans="1:13" s="165" customFormat="1" ht="18.95" customHeight="1" x14ac:dyDescent="0.55000000000000004">
      <c r="A46" s="279"/>
      <c r="B46" s="271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80"/>
      <c r="B47" s="272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75">
        <v>7</v>
      </c>
      <c r="B48" s="267" t="s">
        <v>75</v>
      </c>
      <c r="C48" s="73"/>
      <c r="D48" s="50"/>
      <c r="E48" s="50" t="s">
        <v>75</v>
      </c>
      <c r="F48" s="48">
        <v>650</v>
      </c>
      <c r="G48" s="48">
        <v>85</v>
      </c>
      <c r="J48" s="42"/>
      <c r="M48" s="42"/>
    </row>
    <row r="49" spans="1:13" ht="18.95" customHeight="1" x14ac:dyDescent="0.55000000000000004">
      <c r="A49" s="276"/>
      <c r="B49" s="268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76"/>
      <c r="B50" s="268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76"/>
      <c r="B51" s="268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77"/>
      <c r="B52" s="269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78">
        <v>8</v>
      </c>
      <c r="B53" s="270" t="s">
        <v>80</v>
      </c>
      <c r="C53" s="163"/>
      <c r="D53" s="54" t="s">
        <v>81</v>
      </c>
      <c r="E53" s="54" t="s">
        <v>81</v>
      </c>
      <c r="F53" s="234">
        <v>0</v>
      </c>
      <c r="G53" s="234">
        <v>0</v>
      </c>
      <c r="J53" s="167"/>
      <c r="M53" s="167"/>
    </row>
    <row r="54" spans="1:13" s="165" customFormat="1" ht="18.95" customHeight="1" x14ac:dyDescent="0.55000000000000004">
      <c r="A54" s="279"/>
      <c r="B54" s="271"/>
      <c r="C54" s="163"/>
      <c r="D54" s="54" t="s">
        <v>82</v>
      </c>
      <c r="E54" s="54" t="s">
        <v>81</v>
      </c>
      <c r="F54" s="234">
        <v>0</v>
      </c>
      <c r="G54" s="234">
        <v>0</v>
      </c>
      <c r="J54" s="167"/>
      <c r="M54" s="167"/>
    </row>
    <row r="55" spans="1:13" s="165" customFormat="1" ht="18.95" customHeight="1" x14ac:dyDescent="0.55000000000000004">
      <c r="A55" s="280"/>
      <c r="B55" s="272"/>
      <c r="C55" s="163"/>
      <c r="D55" s="54" t="s">
        <v>45</v>
      </c>
      <c r="E55" s="54" t="s">
        <v>81</v>
      </c>
      <c r="F55" s="234">
        <v>0</v>
      </c>
      <c r="G55" s="234">
        <v>0</v>
      </c>
      <c r="J55" s="167"/>
      <c r="M55" s="167"/>
    </row>
    <row r="56" spans="1:13" ht="18.95" customHeight="1" x14ac:dyDescent="0.55000000000000004">
      <c r="A56" s="80"/>
      <c r="B56" s="264" t="s">
        <v>83</v>
      </c>
      <c r="C56" s="265"/>
      <c r="D56" s="265"/>
      <c r="E56" s="266"/>
      <c r="F56" s="188">
        <f>SUM(F5:F43,F44:F55)</f>
        <v>35814.5</v>
      </c>
      <c r="G56" s="81">
        <f>SUM(G5:G43,G44:G55)</f>
        <v>4497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110</v>
      </c>
      <c r="G58" s="48">
        <v>13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64" t="s">
        <v>89</v>
      </c>
      <c r="C60" s="265"/>
      <c r="D60" s="265"/>
      <c r="E60" s="266"/>
      <c r="F60" s="188">
        <f>SUM(F57:F59)</f>
        <v>510</v>
      </c>
      <c r="G60" s="81">
        <f>SUM(G57:G59)</f>
        <v>163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2022</v>
      </c>
      <c r="G61" s="144">
        <v>202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2710</v>
      </c>
      <c r="G62" s="144">
        <v>271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1388</v>
      </c>
      <c r="G63" s="48">
        <v>139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956</v>
      </c>
      <c r="G64" s="144">
        <v>96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1835</v>
      </c>
      <c r="G65" s="48">
        <v>184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1288</v>
      </c>
      <c r="G66" s="144">
        <v>129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2154</v>
      </c>
      <c r="G67" s="144">
        <v>215</v>
      </c>
      <c r="J67" s="75"/>
      <c r="M67" s="75"/>
    </row>
    <row r="68" spans="1:13" ht="18.95" customHeight="1" x14ac:dyDescent="0.55000000000000004">
      <c r="A68" s="80"/>
      <c r="B68" s="264" t="s">
        <v>98</v>
      </c>
      <c r="C68" s="265"/>
      <c r="D68" s="265"/>
      <c r="E68" s="266"/>
      <c r="F68" s="188">
        <f>SUM(F61:F67)</f>
        <v>12353</v>
      </c>
      <c r="G68" s="83">
        <f>SUM(G61:G67)</f>
        <v>1236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64" t="s">
        <v>103</v>
      </c>
      <c r="C72" s="265"/>
      <c r="D72" s="265"/>
      <c r="E72" s="266"/>
      <c r="F72" s="188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1325</v>
      </c>
      <c r="G75" s="48">
        <v>146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900</v>
      </c>
      <c r="G76" s="48">
        <v>120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2250</v>
      </c>
      <c r="G77" s="48">
        <v>335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1737</v>
      </c>
      <c r="G78" s="48">
        <v>214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1330</v>
      </c>
      <c r="G79" s="48">
        <v>229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2900</v>
      </c>
      <c r="G80" s="48">
        <v>366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372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373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374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375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64" t="s">
        <v>112</v>
      </c>
      <c r="C85" s="265"/>
      <c r="D85" s="265"/>
      <c r="E85" s="266"/>
      <c r="F85" s="188">
        <f>SUM(F75:F84)</f>
        <v>10442</v>
      </c>
      <c r="G85" s="83">
        <f>SUM(G75:G84)</f>
        <v>1410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364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370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354</v>
      </c>
      <c r="E88" s="47" t="s">
        <v>115</v>
      </c>
      <c r="F88" s="233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355</v>
      </c>
      <c r="E90" s="47" t="s">
        <v>115</v>
      </c>
      <c r="F90" s="233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356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365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371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357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358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359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360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328</v>
      </c>
      <c r="G111" s="48">
        <v>38</v>
      </c>
      <c r="J111" s="75"/>
      <c r="M111" s="75"/>
    </row>
    <row r="112" spans="1:13" ht="22.5" customHeight="1" x14ac:dyDescent="0.55000000000000004">
      <c r="A112" s="80"/>
      <c r="B112" s="264" t="s">
        <v>124</v>
      </c>
      <c r="C112" s="265"/>
      <c r="D112" s="265"/>
      <c r="E112" s="266"/>
      <c r="F112" s="188">
        <f>SUM(F86:F111)</f>
        <v>7643</v>
      </c>
      <c r="G112" s="81">
        <f>SUM(G86:G111)</f>
        <v>896</v>
      </c>
      <c r="J112" s="75"/>
      <c r="M112" s="75"/>
    </row>
    <row r="113" spans="1:13" ht="21.75" customHeight="1" x14ac:dyDescent="0.55000000000000004">
      <c r="A113" s="248" t="s">
        <v>125</v>
      </c>
      <c r="B113" s="249"/>
      <c r="C113" s="249"/>
      <c r="D113" s="249"/>
      <c r="E113" s="250"/>
      <c r="F113" s="189">
        <f>SUM(F56,F60,F68,F72,F85,F112)</f>
        <v>66862.5</v>
      </c>
      <c r="G113" s="56">
        <f>SUM(G56,G60,G68,G72,G85,G112)</f>
        <v>8213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43">
        <f>F113</f>
        <v>66862.5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73" t="s">
        <v>32</v>
      </c>
      <c r="B115" s="273"/>
      <c r="C115" s="273"/>
      <c r="D115" s="273"/>
      <c r="E115" s="273"/>
      <c r="F115" s="60">
        <f>G113</f>
        <v>8213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74" t="s">
        <v>399</v>
      </c>
      <c r="B117" s="274"/>
      <c r="C117" s="274"/>
      <c r="D117" s="274"/>
      <c r="E117" s="274"/>
      <c r="F117" s="274"/>
      <c r="G117" s="274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334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  <mergeCell ref="B68:E68"/>
    <mergeCell ref="B72:E72"/>
    <mergeCell ref="B85:E85"/>
    <mergeCell ref="B112:E112"/>
    <mergeCell ref="A113:E113"/>
    <mergeCell ref="A1:G1"/>
    <mergeCell ref="A2:G2"/>
    <mergeCell ref="A4:G4"/>
    <mergeCell ref="B56:E56"/>
    <mergeCell ref="B60:E60"/>
    <mergeCell ref="B48:B52"/>
    <mergeCell ref="B53:B5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8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59" t="s">
        <v>241</v>
      </c>
      <c r="B1" s="259"/>
      <c r="C1" s="259"/>
      <c r="D1" s="259"/>
      <c r="E1" s="259"/>
      <c r="F1" s="259"/>
      <c r="G1" s="259"/>
    </row>
    <row r="2" spans="1:13" ht="6" customHeight="1" x14ac:dyDescent="0.6">
      <c r="A2" s="260"/>
      <c r="B2" s="260"/>
      <c r="C2" s="260"/>
      <c r="D2" s="260"/>
      <c r="E2" s="260"/>
      <c r="F2" s="260"/>
      <c r="G2" s="260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74</v>
      </c>
      <c r="G4" s="159">
        <v>19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141</v>
      </c>
      <c r="G5" s="159">
        <v>59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447</v>
      </c>
      <c r="G6" s="159">
        <v>70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1647</v>
      </c>
      <c r="G7" s="159">
        <v>293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1221</v>
      </c>
      <c r="G8" s="159">
        <v>162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6250</v>
      </c>
      <c r="G9" s="160">
        <v>8100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7000</v>
      </c>
      <c r="G10" s="160">
        <v>1400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4900</v>
      </c>
      <c r="G11" s="161">
        <v>980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761</v>
      </c>
      <c r="G12" s="161">
        <v>208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69</v>
      </c>
      <c r="G13" s="161">
        <v>19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270</v>
      </c>
      <c r="G14" s="161">
        <v>66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5" t="s">
        <v>128</v>
      </c>
      <c r="B16" s="255"/>
      <c r="C16" s="255"/>
      <c r="D16" s="255"/>
      <c r="E16" s="255"/>
      <c r="F16" s="146">
        <f>SUM(F4:F15)</f>
        <v>22780</v>
      </c>
      <c r="G16" s="89">
        <f>SUM(G4:G15)</f>
        <v>11376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592</v>
      </c>
      <c r="G17" s="216">
        <v>65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1362</v>
      </c>
      <c r="G18" s="151">
        <v>143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140517</v>
      </c>
      <c r="G19" s="48">
        <v>8267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1460</v>
      </c>
      <c r="G20" s="179">
        <v>710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1380</v>
      </c>
      <c r="G21" s="48">
        <v>220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620</v>
      </c>
      <c r="G23" s="48">
        <v>100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650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700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945</v>
      </c>
      <c r="G27" s="152" t="s">
        <v>394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1630.75</v>
      </c>
      <c r="G28" s="48">
        <v>99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131</v>
      </c>
      <c r="G29" s="48">
        <v>11</v>
      </c>
    </row>
    <row r="30" spans="1:13" ht="24" customHeight="1" x14ac:dyDescent="0.55000000000000004">
      <c r="A30" s="255" t="s">
        <v>130</v>
      </c>
      <c r="B30" s="255"/>
      <c r="C30" s="255"/>
      <c r="D30" s="255"/>
      <c r="E30" s="255"/>
      <c r="F30" s="146">
        <f>SUM(F17:F29)</f>
        <v>151817.75</v>
      </c>
      <c r="G30" s="91">
        <f>G17+G18+G19+G20+G21+G22+G23+G24+G25+G26+G27+G28+G29</f>
        <v>10276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26188</v>
      </c>
      <c r="G33" s="156">
        <v>13253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32655</v>
      </c>
      <c r="G34" s="156">
        <v>3382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47970</v>
      </c>
      <c r="G35" s="156">
        <v>3339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34078</v>
      </c>
      <c r="G36" s="156">
        <v>7434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14766</v>
      </c>
      <c r="G37" s="156">
        <v>2232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12945</v>
      </c>
      <c r="G38" s="156">
        <v>1237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21220</v>
      </c>
      <c r="G39" s="156">
        <v>1646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30927</v>
      </c>
      <c r="G40" s="156">
        <v>1898</v>
      </c>
    </row>
    <row r="41" spans="1:7" ht="20.100000000000001" customHeight="1" x14ac:dyDescent="0.55000000000000004">
      <c r="A41" s="255" t="s">
        <v>132</v>
      </c>
      <c r="B41" s="255"/>
      <c r="C41" s="255"/>
      <c r="D41" s="255"/>
      <c r="E41" s="255"/>
      <c r="F41" s="146">
        <f>SUM(F33:F40)</f>
        <v>220749</v>
      </c>
      <c r="G41" s="93">
        <f>SUM(G33:G40)</f>
        <v>34421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5" t="s">
        <v>138</v>
      </c>
      <c r="B50" s="255"/>
      <c r="C50" s="255"/>
      <c r="D50" s="255"/>
      <c r="E50" s="255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5" t="s">
        <v>140</v>
      </c>
      <c r="B64" s="255"/>
      <c r="C64" s="255"/>
      <c r="D64" s="255"/>
      <c r="E64" s="255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4" t="s">
        <v>141</v>
      </c>
      <c r="B65" s="284"/>
      <c r="C65" s="284"/>
      <c r="D65" s="284"/>
      <c r="E65" s="284"/>
      <c r="F65" s="149">
        <f>SUM(F16,F30,F41,F50,F64)</f>
        <v>573285.75</v>
      </c>
      <c r="G65" s="94">
        <f>SUM(G16,G30,G41,G50,G64)</f>
        <v>71531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573285.75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3" t="s">
        <v>32</v>
      </c>
      <c r="B68" s="273"/>
      <c r="C68" s="273"/>
      <c r="D68" s="273"/>
      <c r="E68" s="273"/>
      <c r="F68" s="115">
        <f>G65</f>
        <v>71531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5" t="s">
        <v>398</v>
      </c>
      <c r="B70" s="285"/>
      <c r="C70" s="285"/>
      <c r="D70" s="285"/>
      <c r="E70" s="285"/>
      <c r="F70" s="285"/>
      <c r="G70" s="285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3" activePane="bottomLeft" state="frozen"/>
      <selection pane="bottomLeft" activeCell="F17" sqref="F17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6" t="s">
        <v>318</v>
      </c>
      <c r="B1" s="286"/>
      <c r="C1" s="286"/>
      <c r="D1" s="286"/>
      <c r="E1" s="286"/>
      <c r="F1" s="286"/>
      <c r="G1" s="286"/>
    </row>
    <row r="2" spans="1:9" x14ac:dyDescent="0.55000000000000004">
      <c r="A2" s="287"/>
      <c r="B2" s="287"/>
      <c r="C2" s="287"/>
      <c r="D2" s="287"/>
      <c r="E2" s="287"/>
      <c r="F2" s="287"/>
      <c r="G2" s="287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5" t="s">
        <v>149</v>
      </c>
      <c r="B10" s="255"/>
      <c r="C10" s="255"/>
      <c r="D10" s="255"/>
      <c r="E10" s="255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366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6" t="s">
        <v>154</v>
      </c>
      <c r="B15" s="257"/>
      <c r="C15" s="257"/>
      <c r="D15" s="257"/>
      <c r="E15" s="258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48" t="s">
        <v>159</v>
      </c>
      <c r="B20" s="249"/>
      <c r="C20" s="249"/>
      <c r="D20" s="249"/>
      <c r="E20" s="250"/>
      <c r="F20" s="189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1" t="s">
        <v>32</v>
      </c>
      <c r="B22" s="251"/>
      <c r="C22" s="251"/>
      <c r="D22" s="251"/>
      <c r="E22" s="251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2" t="s">
        <v>395</v>
      </c>
      <c r="B24" s="252"/>
      <c r="C24" s="252"/>
      <c r="D24" s="252"/>
      <c r="E24" s="252"/>
      <c r="F24" s="252"/>
      <c r="G24" s="252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61" activePane="bottomLeft" state="frozen"/>
      <selection pane="bottomLeft" activeCell="F22" sqref="F22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8" t="s">
        <v>239</v>
      </c>
      <c r="B1" s="288"/>
      <c r="C1" s="288"/>
      <c r="D1" s="288"/>
      <c r="E1" s="288"/>
      <c r="F1" s="288"/>
      <c r="G1" s="288"/>
    </row>
    <row r="2" spans="1:9" ht="6" customHeight="1" x14ac:dyDescent="0.6">
      <c r="A2" s="260"/>
      <c r="B2" s="260"/>
      <c r="C2" s="260"/>
      <c r="D2" s="260"/>
      <c r="E2" s="260"/>
      <c r="F2" s="260"/>
      <c r="G2" s="26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17" t="s">
        <v>84</v>
      </c>
      <c r="B5" s="218" t="s">
        <v>162</v>
      </c>
      <c r="C5" s="80">
        <v>3</v>
      </c>
      <c r="D5" s="218" t="s">
        <v>265</v>
      </c>
      <c r="E5" s="80" t="s">
        <v>252</v>
      </c>
      <c r="F5" s="219">
        <v>0</v>
      </c>
      <c r="G5" s="220">
        <v>0</v>
      </c>
      <c r="I5" s="49"/>
    </row>
    <row r="6" spans="1:9" x14ac:dyDescent="0.55000000000000004">
      <c r="A6" s="217"/>
      <c r="B6" s="218"/>
      <c r="C6" s="80">
        <v>13</v>
      </c>
      <c r="D6" s="218" t="s">
        <v>287</v>
      </c>
      <c r="E6" s="80" t="s">
        <v>18</v>
      </c>
      <c r="F6" s="219">
        <v>0</v>
      </c>
      <c r="G6" s="220">
        <v>0</v>
      </c>
      <c r="I6" s="49"/>
    </row>
    <row r="7" spans="1:9" x14ac:dyDescent="0.55000000000000004">
      <c r="A7" s="217"/>
      <c r="B7" s="218"/>
      <c r="C7" s="221">
        <v>4</v>
      </c>
      <c r="D7" s="222" t="s">
        <v>266</v>
      </c>
      <c r="E7" s="221" t="s">
        <v>267</v>
      </c>
      <c r="F7" s="223">
        <v>0</v>
      </c>
      <c r="G7" s="224">
        <v>0</v>
      </c>
      <c r="I7" s="49"/>
    </row>
    <row r="8" spans="1:9" s="139" customFormat="1" x14ac:dyDescent="0.55000000000000004">
      <c r="A8" s="225"/>
      <c r="B8" s="226"/>
      <c r="C8" s="221">
        <v>9</v>
      </c>
      <c r="D8" s="222" t="s">
        <v>288</v>
      </c>
      <c r="E8" s="221" t="s">
        <v>289</v>
      </c>
      <c r="F8" s="223">
        <v>0</v>
      </c>
      <c r="G8" s="224">
        <v>0</v>
      </c>
      <c r="I8" s="140"/>
    </row>
    <row r="9" spans="1:9" s="139" customFormat="1" x14ac:dyDescent="0.55000000000000004">
      <c r="A9" s="225"/>
      <c r="B9" s="226"/>
      <c r="C9" s="221">
        <v>2</v>
      </c>
      <c r="D9" s="222" t="s">
        <v>265</v>
      </c>
      <c r="E9" s="221" t="s">
        <v>252</v>
      </c>
      <c r="F9" s="223">
        <v>0</v>
      </c>
      <c r="G9" s="224">
        <v>0</v>
      </c>
      <c r="I9" s="140"/>
    </row>
    <row r="10" spans="1:9" s="139" customFormat="1" x14ac:dyDescent="0.55000000000000004">
      <c r="A10" s="225"/>
      <c r="B10" s="226"/>
      <c r="C10" s="221">
        <v>11</v>
      </c>
      <c r="D10" s="222" t="s">
        <v>287</v>
      </c>
      <c r="E10" s="221" t="s">
        <v>18</v>
      </c>
      <c r="F10" s="223">
        <v>0</v>
      </c>
      <c r="G10" s="224">
        <v>0</v>
      </c>
      <c r="I10" s="140"/>
    </row>
    <row r="11" spans="1:9" s="139" customFormat="1" x14ac:dyDescent="0.55000000000000004">
      <c r="A11" s="225"/>
      <c r="B11" s="226"/>
      <c r="C11" s="80">
        <v>5</v>
      </c>
      <c r="D11" s="218" t="s">
        <v>268</v>
      </c>
      <c r="E11" s="80" t="s">
        <v>269</v>
      </c>
      <c r="F11" s="219">
        <v>0</v>
      </c>
      <c r="G11" s="220">
        <v>0</v>
      </c>
      <c r="I11" s="140"/>
    </row>
    <row r="12" spans="1:9" x14ac:dyDescent="0.55000000000000004">
      <c r="A12" s="217"/>
      <c r="B12" s="218"/>
      <c r="C12" s="80">
        <v>5</v>
      </c>
      <c r="D12" s="218" t="s">
        <v>270</v>
      </c>
      <c r="E12" s="80" t="s">
        <v>271</v>
      </c>
      <c r="F12" s="219">
        <v>0</v>
      </c>
      <c r="G12" s="220">
        <v>0</v>
      </c>
      <c r="I12" s="49"/>
    </row>
    <row r="13" spans="1:9" x14ac:dyDescent="0.55000000000000004">
      <c r="A13" s="217"/>
      <c r="B13" s="218"/>
      <c r="C13" s="80">
        <v>10</v>
      </c>
      <c r="D13" s="218" t="s">
        <v>272</v>
      </c>
      <c r="E13" s="80" t="s">
        <v>271</v>
      </c>
      <c r="F13" s="219">
        <v>0</v>
      </c>
      <c r="G13" s="220">
        <v>0</v>
      </c>
      <c r="I13" s="49"/>
    </row>
    <row r="14" spans="1:9" x14ac:dyDescent="0.55000000000000004">
      <c r="A14" s="217"/>
      <c r="B14" s="218"/>
      <c r="C14" s="80">
        <v>2</v>
      </c>
      <c r="D14" s="218" t="s">
        <v>272</v>
      </c>
      <c r="E14" s="80" t="s">
        <v>271</v>
      </c>
      <c r="F14" s="219">
        <v>0</v>
      </c>
      <c r="G14" s="220">
        <v>0</v>
      </c>
      <c r="I14" s="49"/>
    </row>
    <row r="15" spans="1:9" x14ac:dyDescent="0.55000000000000004">
      <c r="A15" s="217"/>
      <c r="B15" s="218"/>
      <c r="C15" s="80">
        <v>1</v>
      </c>
      <c r="D15" s="218" t="s">
        <v>272</v>
      </c>
      <c r="E15" s="80" t="s">
        <v>271</v>
      </c>
      <c r="F15" s="219">
        <v>0</v>
      </c>
      <c r="G15" s="220">
        <v>0</v>
      </c>
      <c r="I15" s="49"/>
    </row>
    <row r="16" spans="1:9" x14ac:dyDescent="0.55000000000000004">
      <c r="A16" s="217"/>
      <c r="B16" s="218"/>
      <c r="C16" s="80">
        <v>6</v>
      </c>
      <c r="D16" s="218" t="s">
        <v>270</v>
      </c>
      <c r="E16" s="80" t="s">
        <v>271</v>
      </c>
      <c r="F16" s="219">
        <v>0</v>
      </c>
      <c r="G16" s="220">
        <v>0</v>
      </c>
      <c r="I16" s="49"/>
    </row>
    <row r="17" spans="1:13" x14ac:dyDescent="0.55000000000000004">
      <c r="A17" s="217"/>
      <c r="B17" s="218"/>
      <c r="C17" s="80">
        <v>6</v>
      </c>
      <c r="D17" s="218" t="s">
        <v>272</v>
      </c>
      <c r="E17" s="80" t="s">
        <v>271</v>
      </c>
      <c r="F17" s="219">
        <v>0</v>
      </c>
      <c r="G17" s="220">
        <v>0</v>
      </c>
      <c r="I17" s="49"/>
    </row>
    <row r="18" spans="1:13" x14ac:dyDescent="0.55000000000000004">
      <c r="A18" s="217"/>
      <c r="B18" s="218"/>
      <c r="C18" s="80">
        <v>2</v>
      </c>
      <c r="D18" s="218" t="s">
        <v>290</v>
      </c>
      <c r="E18" s="80" t="s">
        <v>291</v>
      </c>
      <c r="F18" s="219">
        <v>0</v>
      </c>
      <c r="G18" s="220">
        <v>0</v>
      </c>
      <c r="I18" s="49"/>
    </row>
    <row r="19" spans="1:13" x14ac:dyDescent="0.55000000000000004">
      <c r="A19" s="217"/>
      <c r="B19" s="218"/>
      <c r="C19" s="80">
        <v>13</v>
      </c>
      <c r="D19" s="218" t="s">
        <v>294</v>
      </c>
      <c r="E19" s="80" t="s">
        <v>267</v>
      </c>
      <c r="F19" s="219">
        <v>0</v>
      </c>
      <c r="G19" s="220">
        <v>0</v>
      </c>
      <c r="I19" s="49"/>
    </row>
    <row r="20" spans="1:13" x14ac:dyDescent="0.55000000000000004">
      <c r="A20" s="217"/>
      <c r="B20" s="218"/>
      <c r="C20" s="80">
        <v>9</v>
      </c>
      <c r="D20" s="227" t="s">
        <v>295</v>
      </c>
      <c r="E20" s="80" t="s">
        <v>18</v>
      </c>
      <c r="F20" s="219">
        <v>0</v>
      </c>
      <c r="G20" s="220">
        <v>0</v>
      </c>
      <c r="I20" s="49"/>
    </row>
    <row r="21" spans="1:13" x14ac:dyDescent="0.55000000000000004">
      <c r="A21" s="256" t="s">
        <v>258</v>
      </c>
      <c r="B21" s="257"/>
      <c r="C21" s="257"/>
      <c r="D21" s="257"/>
      <c r="E21" s="257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338</v>
      </c>
      <c r="E22" s="97" t="s">
        <v>339</v>
      </c>
      <c r="F22" s="231">
        <v>201</v>
      </c>
      <c r="G22" s="231">
        <v>49</v>
      </c>
      <c r="H22" s="42" t="s">
        <v>343</v>
      </c>
      <c r="I22" s="49"/>
    </row>
    <row r="23" spans="1:13" s="59" customFormat="1" x14ac:dyDescent="0.55000000000000004">
      <c r="A23" s="289" t="s">
        <v>340</v>
      </c>
      <c r="B23" s="290"/>
      <c r="C23" s="290"/>
      <c r="D23" s="290"/>
      <c r="E23" s="290"/>
      <c r="F23" s="127">
        <f>SUM(F22)</f>
        <v>201</v>
      </c>
      <c r="G23" s="127">
        <f>SUM(G22)</f>
        <v>49</v>
      </c>
      <c r="H23" s="232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1" customFormat="1" x14ac:dyDescent="0.55000000000000004">
      <c r="A31" s="193" t="s">
        <v>175</v>
      </c>
      <c r="B31" s="194" t="s">
        <v>176</v>
      </c>
      <c r="C31" s="195">
        <v>4</v>
      </c>
      <c r="D31" s="195" t="s">
        <v>177</v>
      </c>
      <c r="E31" s="195" t="s">
        <v>178</v>
      </c>
      <c r="F31" s="196">
        <v>680</v>
      </c>
      <c r="G31" s="197">
        <v>47</v>
      </c>
      <c r="H31" s="198" t="s">
        <v>342</v>
      </c>
      <c r="I31" s="199"/>
      <c r="J31" s="200"/>
      <c r="M31" s="200"/>
    </row>
    <row r="32" spans="1:13" s="201" customFormat="1" x14ac:dyDescent="0.55000000000000004">
      <c r="A32" s="193"/>
      <c r="B32" s="194"/>
      <c r="C32" s="195">
        <v>3</v>
      </c>
      <c r="D32" s="195" t="s">
        <v>180</v>
      </c>
      <c r="E32" s="195" t="s">
        <v>181</v>
      </c>
      <c r="F32" s="196">
        <v>698.28</v>
      </c>
      <c r="G32" s="197">
        <v>67</v>
      </c>
      <c r="H32" s="198" t="s">
        <v>342</v>
      </c>
      <c r="I32" s="199"/>
      <c r="J32" s="200"/>
      <c r="M32" s="200"/>
    </row>
    <row r="33" spans="1:13" s="201" customFormat="1" x14ac:dyDescent="0.55000000000000004">
      <c r="A33" s="193"/>
      <c r="B33" s="194"/>
      <c r="C33" s="195">
        <v>4</v>
      </c>
      <c r="D33" s="195" t="s">
        <v>253</v>
      </c>
      <c r="E33" s="195" t="s">
        <v>254</v>
      </c>
      <c r="F33" s="196">
        <v>0</v>
      </c>
      <c r="G33" s="197">
        <v>0</v>
      </c>
      <c r="H33" s="198"/>
      <c r="I33" s="199"/>
      <c r="J33" s="200"/>
      <c r="M33" s="200"/>
    </row>
    <row r="34" spans="1:13" s="201" customFormat="1" x14ac:dyDescent="0.55000000000000004">
      <c r="A34" s="193"/>
      <c r="B34" s="194"/>
      <c r="C34" s="195">
        <v>5</v>
      </c>
      <c r="D34" s="195" t="s">
        <v>253</v>
      </c>
      <c r="E34" s="195" t="s">
        <v>254</v>
      </c>
      <c r="F34" s="196">
        <v>0</v>
      </c>
      <c r="G34" s="197">
        <v>0</v>
      </c>
      <c r="H34" s="198"/>
      <c r="I34" s="199"/>
      <c r="J34" s="200"/>
      <c r="M34" s="200"/>
    </row>
    <row r="35" spans="1:13" s="201" customFormat="1" x14ac:dyDescent="0.55000000000000004">
      <c r="A35" s="193"/>
      <c r="B35" s="194"/>
      <c r="C35" s="195">
        <v>6</v>
      </c>
      <c r="D35" s="195" t="s">
        <v>253</v>
      </c>
      <c r="E35" s="195" t="s">
        <v>254</v>
      </c>
      <c r="F35" s="196">
        <v>0</v>
      </c>
      <c r="G35" s="197">
        <v>0</v>
      </c>
      <c r="H35" s="198"/>
      <c r="I35" s="199"/>
      <c r="J35" s="200"/>
      <c r="M35" s="200"/>
    </row>
    <row r="36" spans="1:13" s="201" customFormat="1" x14ac:dyDescent="0.55000000000000004">
      <c r="A36" s="193"/>
      <c r="B36" s="194"/>
      <c r="C36" s="195">
        <v>2</v>
      </c>
      <c r="D36" s="195" t="s">
        <v>253</v>
      </c>
      <c r="E36" s="195" t="s">
        <v>254</v>
      </c>
      <c r="F36" s="196">
        <v>0</v>
      </c>
      <c r="G36" s="197">
        <v>0</v>
      </c>
      <c r="H36" s="198"/>
      <c r="I36" s="199"/>
      <c r="J36" s="200"/>
      <c r="M36" s="200"/>
    </row>
    <row r="37" spans="1:13" s="201" customFormat="1" x14ac:dyDescent="0.55000000000000004">
      <c r="A37" s="193"/>
      <c r="B37" s="194"/>
      <c r="C37" s="195">
        <v>10</v>
      </c>
      <c r="D37" s="195" t="s">
        <v>253</v>
      </c>
      <c r="E37" s="195" t="s">
        <v>254</v>
      </c>
      <c r="F37" s="196">
        <v>400</v>
      </c>
      <c r="G37" s="197">
        <v>100</v>
      </c>
      <c r="H37" s="198" t="s">
        <v>342</v>
      </c>
      <c r="I37" s="199"/>
      <c r="J37" s="200"/>
      <c r="M37" s="200"/>
    </row>
    <row r="38" spans="1:13" s="201" customFormat="1" x14ac:dyDescent="0.55000000000000004">
      <c r="A38" s="193"/>
      <c r="B38" s="194"/>
      <c r="C38" s="195">
        <v>4</v>
      </c>
      <c r="D38" s="195" t="s">
        <v>273</v>
      </c>
      <c r="E38" s="195" t="s">
        <v>255</v>
      </c>
      <c r="F38" s="196">
        <v>1630.08</v>
      </c>
      <c r="G38" s="197">
        <v>206</v>
      </c>
      <c r="H38" s="198" t="s">
        <v>342</v>
      </c>
      <c r="I38" s="199"/>
      <c r="J38" s="200"/>
      <c r="M38" s="200"/>
    </row>
    <row r="39" spans="1:13" s="201" customFormat="1" x14ac:dyDescent="0.55000000000000004">
      <c r="A39" s="193"/>
      <c r="B39" s="194"/>
      <c r="C39" s="195">
        <v>2</v>
      </c>
      <c r="D39" s="195" t="s">
        <v>274</v>
      </c>
      <c r="E39" s="195" t="s">
        <v>279</v>
      </c>
      <c r="F39" s="196">
        <v>200</v>
      </c>
      <c r="G39" s="197">
        <v>30</v>
      </c>
      <c r="H39" s="198" t="s">
        <v>342</v>
      </c>
      <c r="I39" s="199"/>
      <c r="J39" s="200"/>
      <c r="M39" s="200"/>
    </row>
    <row r="40" spans="1:13" s="201" customFormat="1" x14ac:dyDescent="0.55000000000000004">
      <c r="A40" s="193"/>
      <c r="B40" s="194"/>
      <c r="C40" s="195">
        <v>1</v>
      </c>
      <c r="D40" s="195" t="s">
        <v>274</v>
      </c>
      <c r="E40" s="195" t="s">
        <v>279</v>
      </c>
      <c r="F40" s="196">
        <v>0</v>
      </c>
      <c r="G40" s="197">
        <v>0</v>
      </c>
      <c r="H40" s="198"/>
      <c r="I40" s="199"/>
      <c r="J40" s="200"/>
      <c r="M40" s="200"/>
    </row>
    <row r="41" spans="1:13" s="201" customFormat="1" x14ac:dyDescent="0.55000000000000004">
      <c r="A41" s="193"/>
      <c r="B41" s="194"/>
      <c r="C41" s="195">
        <v>2</v>
      </c>
      <c r="D41" s="195" t="s">
        <v>275</v>
      </c>
      <c r="E41" s="195" t="s">
        <v>18</v>
      </c>
      <c r="F41" s="196">
        <v>100</v>
      </c>
      <c r="G41" s="197">
        <v>20</v>
      </c>
      <c r="H41" s="198" t="s">
        <v>342</v>
      </c>
      <c r="I41" s="199"/>
      <c r="J41" s="200"/>
      <c r="M41" s="200"/>
    </row>
    <row r="42" spans="1:13" s="201" customFormat="1" x14ac:dyDescent="0.55000000000000004">
      <c r="A42" s="193"/>
      <c r="B42" s="194"/>
      <c r="C42" s="195">
        <v>11</v>
      </c>
      <c r="D42" s="195" t="s">
        <v>276</v>
      </c>
      <c r="E42" s="195" t="s">
        <v>280</v>
      </c>
      <c r="F42" s="196">
        <v>150</v>
      </c>
      <c r="G42" s="197">
        <v>15</v>
      </c>
      <c r="H42" s="198" t="s">
        <v>342</v>
      </c>
      <c r="I42" s="199"/>
      <c r="J42" s="200"/>
      <c r="M42" s="200"/>
    </row>
    <row r="43" spans="1:13" s="201" customFormat="1" x14ac:dyDescent="0.55000000000000004">
      <c r="A43" s="193"/>
      <c r="B43" s="194"/>
      <c r="C43" s="195">
        <v>3</v>
      </c>
      <c r="D43" s="195" t="s">
        <v>277</v>
      </c>
      <c r="E43" s="195" t="s">
        <v>178</v>
      </c>
      <c r="F43" s="196">
        <v>300</v>
      </c>
      <c r="G43" s="197">
        <v>30</v>
      </c>
      <c r="H43" s="198" t="s">
        <v>342</v>
      </c>
      <c r="I43" s="199"/>
      <c r="J43" s="200"/>
      <c r="M43" s="200"/>
    </row>
    <row r="44" spans="1:13" s="201" customFormat="1" x14ac:dyDescent="0.55000000000000004">
      <c r="A44" s="193"/>
      <c r="B44" s="194"/>
      <c r="C44" s="195">
        <v>3</v>
      </c>
      <c r="D44" s="195" t="s">
        <v>278</v>
      </c>
      <c r="E44" s="195" t="s">
        <v>281</v>
      </c>
      <c r="F44" s="196">
        <v>50</v>
      </c>
      <c r="G44" s="197">
        <v>5</v>
      </c>
      <c r="H44" s="198" t="s">
        <v>342</v>
      </c>
      <c r="I44" s="199"/>
      <c r="J44" s="200"/>
      <c r="M44" s="200"/>
    </row>
    <row r="45" spans="1:13" s="201" customFormat="1" x14ac:dyDescent="0.55000000000000004">
      <c r="A45" s="193"/>
      <c r="B45" s="194"/>
      <c r="C45" s="195">
        <v>2</v>
      </c>
      <c r="D45" s="195" t="s">
        <v>296</v>
      </c>
      <c r="E45" s="195" t="s">
        <v>297</v>
      </c>
      <c r="F45" s="196">
        <v>100</v>
      </c>
      <c r="G45" s="197">
        <v>10</v>
      </c>
      <c r="H45" s="198" t="s">
        <v>342</v>
      </c>
      <c r="I45" s="199"/>
      <c r="J45" s="200"/>
      <c r="M45" s="200"/>
    </row>
    <row r="46" spans="1:13" s="201" customFormat="1" x14ac:dyDescent="0.55000000000000004">
      <c r="A46" s="193"/>
      <c r="B46" s="194"/>
      <c r="C46" s="195">
        <v>7</v>
      </c>
      <c r="D46" s="195" t="s">
        <v>298</v>
      </c>
      <c r="E46" s="195" t="s">
        <v>18</v>
      </c>
      <c r="F46" s="196">
        <v>580.75</v>
      </c>
      <c r="G46" s="197">
        <v>61</v>
      </c>
      <c r="H46" s="198" t="s">
        <v>342</v>
      </c>
      <c r="I46" s="199"/>
      <c r="J46" s="200"/>
      <c r="M46" s="200"/>
    </row>
    <row r="47" spans="1:13" s="201" customFormat="1" x14ac:dyDescent="0.55000000000000004">
      <c r="A47" s="193"/>
      <c r="B47" s="194"/>
      <c r="C47" s="195">
        <v>4</v>
      </c>
      <c r="D47" s="195" t="s">
        <v>296</v>
      </c>
      <c r="E47" s="195" t="s">
        <v>297</v>
      </c>
      <c r="F47" s="196">
        <v>22.02</v>
      </c>
      <c r="G47" s="197">
        <v>4</v>
      </c>
      <c r="H47" s="198" t="s">
        <v>342</v>
      </c>
      <c r="I47" s="199"/>
      <c r="J47" s="200"/>
      <c r="M47" s="200"/>
    </row>
    <row r="48" spans="1:13" s="201" customFormat="1" x14ac:dyDescent="0.55000000000000004">
      <c r="A48" s="193"/>
      <c r="B48" s="194"/>
      <c r="C48" s="195">
        <v>4</v>
      </c>
      <c r="D48" s="195" t="s">
        <v>299</v>
      </c>
      <c r="E48" s="195" t="s">
        <v>297</v>
      </c>
      <c r="F48" s="196">
        <v>80.75</v>
      </c>
      <c r="G48" s="197">
        <v>11</v>
      </c>
      <c r="H48" s="198" t="s">
        <v>342</v>
      </c>
      <c r="I48" s="199"/>
      <c r="J48" s="200"/>
      <c r="M48" s="200"/>
    </row>
    <row r="49" spans="1:13" s="201" customFormat="1" x14ac:dyDescent="0.55000000000000004">
      <c r="A49" s="193"/>
      <c r="B49" s="194"/>
      <c r="C49" s="195">
        <v>7</v>
      </c>
      <c r="D49" s="195" t="s">
        <v>298</v>
      </c>
      <c r="E49" s="195" t="s">
        <v>18</v>
      </c>
      <c r="F49" s="196"/>
      <c r="G49" s="197"/>
      <c r="H49" s="198"/>
      <c r="I49" s="199"/>
      <c r="J49" s="200"/>
      <c r="M49" s="200"/>
    </row>
    <row r="50" spans="1:13" s="201" customFormat="1" x14ac:dyDescent="0.55000000000000004">
      <c r="A50" s="193"/>
      <c r="B50" s="194"/>
      <c r="C50" s="195">
        <v>1</v>
      </c>
      <c r="D50" s="195" t="s">
        <v>274</v>
      </c>
      <c r="E50" s="195" t="s">
        <v>279</v>
      </c>
      <c r="F50" s="196">
        <v>79</v>
      </c>
      <c r="G50" s="197">
        <v>9</v>
      </c>
      <c r="H50" s="198" t="s">
        <v>342</v>
      </c>
      <c r="I50" s="199"/>
      <c r="J50" s="200"/>
      <c r="M50" s="200"/>
    </row>
    <row r="51" spans="1:13" s="201" customFormat="1" x14ac:dyDescent="0.55000000000000004">
      <c r="A51" s="193"/>
      <c r="B51" s="194"/>
      <c r="C51" s="195">
        <v>7</v>
      </c>
      <c r="D51" s="195" t="s">
        <v>300</v>
      </c>
      <c r="E51" s="195" t="s">
        <v>181</v>
      </c>
      <c r="F51" s="196">
        <v>248.76</v>
      </c>
      <c r="G51" s="197">
        <v>41</v>
      </c>
      <c r="H51" s="198" t="s">
        <v>342</v>
      </c>
      <c r="I51" s="199"/>
      <c r="J51" s="200"/>
      <c r="M51" s="200"/>
    </row>
    <row r="52" spans="1:13" x14ac:dyDescent="0.55000000000000004">
      <c r="A52" s="256" t="s">
        <v>237</v>
      </c>
      <c r="B52" s="257"/>
      <c r="C52" s="257"/>
      <c r="D52" s="257"/>
      <c r="E52" s="257"/>
      <c r="F52" s="126">
        <f>SUM(F31:F51)</f>
        <v>5319.64</v>
      </c>
      <c r="G52" s="192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28" t="s">
        <v>183</v>
      </c>
      <c r="C53" s="97">
        <v>22</v>
      </c>
      <c r="D53" s="97" t="s">
        <v>184</v>
      </c>
      <c r="E53" s="97" t="s">
        <v>185</v>
      </c>
      <c r="F53" s="229">
        <v>203</v>
      </c>
      <c r="G53" s="230">
        <v>22</v>
      </c>
      <c r="H53" s="51"/>
      <c r="I53" s="52"/>
      <c r="J53" s="53"/>
      <c r="M53" s="53"/>
    </row>
    <row r="54" spans="1:13" x14ac:dyDescent="0.55000000000000004">
      <c r="A54" s="95"/>
      <c r="B54" s="228"/>
      <c r="C54" s="97">
        <v>10</v>
      </c>
      <c r="D54" s="97" t="s">
        <v>236</v>
      </c>
      <c r="E54" s="97" t="s">
        <v>185</v>
      </c>
      <c r="F54" s="229">
        <v>152</v>
      </c>
      <c r="G54" s="230">
        <v>20</v>
      </c>
      <c r="H54" s="51"/>
      <c r="I54" s="52"/>
      <c r="J54" s="53"/>
      <c r="M54" s="53"/>
    </row>
    <row r="55" spans="1:13" x14ac:dyDescent="0.55000000000000004">
      <c r="A55" s="95"/>
      <c r="B55" s="228"/>
      <c r="C55" s="97">
        <v>8</v>
      </c>
      <c r="D55" s="97" t="s">
        <v>236</v>
      </c>
      <c r="E55" s="97" t="s">
        <v>185</v>
      </c>
      <c r="F55" s="229">
        <v>515</v>
      </c>
      <c r="G55" s="230">
        <v>50</v>
      </c>
      <c r="H55" s="51"/>
      <c r="I55" s="52"/>
      <c r="J55" s="53"/>
      <c r="M55" s="53"/>
    </row>
    <row r="56" spans="1:13" s="59" customFormat="1" x14ac:dyDescent="0.55000000000000004">
      <c r="A56" s="289" t="s">
        <v>238</v>
      </c>
      <c r="B56" s="290"/>
      <c r="C56" s="290"/>
      <c r="D56" s="290"/>
      <c r="E56" s="290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1" t="s">
        <v>256</v>
      </c>
      <c r="B60" s="292"/>
      <c r="C60" s="292"/>
      <c r="D60" s="292"/>
      <c r="E60" s="292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3" t="s">
        <v>257</v>
      </c>
      <c r="B63" s="294"/>
      <c r="C63" s="294"/>
      <c r="D63" s="294"/>
      <c r="E63" s="294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48" t="s">
        <v>193</v>
      </c>
      <c r="B64" s="249"/>
      <c r="C64" s="249"/>
      <c r="D64" s="249"/>
      <c r="E64" s="250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73" t="s">
        <v>194</v>
      </c>
      <c r="B66" s="273"/>
      <c r="C66" s="273"/>
      <c r="D66" s="273"/>
      <c r="E66" s="273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5" t="s">
        <v>395</v>
      </c>
      <c r="B67" s="285"/>
      <c r="C67" s="285"/>
      <c r="D67" s="285"/>
      <c r="E67" s="285"/>
      <c r="F67" s="285"/>
      <c r="G67" s="285"/>
      <c r="H67" s="63"/>
      <c r="I67" s="64"/>
      <c r="J67" s="63"/>
      <c r="M67" s="63"/>
    </row>
    <row r="68" spans="1:13" ht="51" customHeight="1" x14ac:dyDescent="0.55000000000000004">
      <c r="A68" s="42" t="s">
        <v>337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4"/>
  <sheetViews>
    <sheetView showGridLines="0" view="pageBreakPreview" zoomScale="110" zoomScaleNormal="120" workbookViewId="0">
      <pane ySplit="3" topLeftCell="A34" activePane="bottomLeft" state="frozen"/>
      <selection pane="bottomLeft" activeCell="A46" sqref="A46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5" t="s">
        <v>242</v>
      </c>
      <c r="B1" s="295"/>
      <c r="C1" s="295"/>
      <c r="D1" s="295"/>
      <c r="E1" s="295"/>
      <c r="F1" s="295"/>
      <c r="G1" s="295"/>
    </row>
    <row r="2" spans="1:9" ht="6" customHeight="1" x14ac:dyDescent="0.6">
      <c r="A2" s="260"/>
      <c r="B2" s="260"/>
      <c r="C2" s="260"/>
      <c r="D2" s="260"/>
      <c r="E2" s="260"/>
      <c r="F2" s="260"/>
      <c r="G2" s="26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5" t="s">
        <v>99</v>
      </c>
      <c r="B7" s="236" t="s">
        <v>198</v>
      </c>
      <c r="C7" s="237"/>
      <c r="D7" s="236"/>
      <c r="E7" s="237"/>
      <c r="F7" s="238">
        <f>SUM(F8:F15)</f>
        <v>318</v>
      </c>
      <c r="G7" s="238">
        <f>SUM(G8:G15)</f>
        <v>31</v>
      </c>
      <c r="I7" s="58"/>
    </row>
    <row r="8" spans="1:9" x14ac:dyDescent="0.55000000000000004">
      <c r="A8" s="239"/>
      <c r="B8" s="240"/>
      <c r="C8" s="241"/>
      <c r="D8" s="241" t="s">
        <v>328</v>
      </c>
      <c r="E8" s="241" t="s">
        <v>329</v>
      </c>
      <c r="F8" s="242">
        <v>0</v>
      </c>
      <c r="G8" s="242">
        <v>0</v>
      </c>
      <c r="I8" s="49"/>
    </row>
    <row r="9" spans="1:9" x14ac:dyDescent="0.55000000000000004">
      <c r="A9" s="239"/>
      <c r="B9" s="240"/>
      <c r="C9" s="241"/>
      <c r="D9" s="241" t="s">
        <v>376</v>
      </c>
      <c r="E9" s="241" t="s">
        <v>329</v>
      </c>
      <c r="F9" s="242">
        <v>8</v>
      </c>
      <c r="G9" s="242">
        <v>1</v>
      </c>
      <c r="I9" s="49"/>
    </row>
    <row r="10" spans="1:9" x14ac:dyDescent="0.55000000000000004">
      <c r="A10" s="239"/>
      <c r="B10" s="240"/>
      <c r="C10" s="241"/>
      <c r="D10" s="241" t="s">
        <v>377</v>
      </c>
      <c r="E10" s="241" t="s">
        <v>329</v>
      </c>
      <c r="F10" s="242">
        <v>56</v>
      </c>
      <c r="G10" s="242">
        <v>7</v>
      </c>
      <c r="I10" s="49"/>
    </row>
    <row r="11" spans="1:9" x14ac:dyDescent="0.55000000000000004">
      <c r="A11" s="239"/>
      <c r="B11" s="240"/>
      <c r="C11" s="241"/>
      <c r="D11" s="241" t="s">
        <v>378</v>
      </c>
      <c r="E11" s="241" t="s">
        <v>329</v>
      </c>
      <c r="F11" s="242">
        <v>26</v>
      </c>
      <c r="G11" s="242">
        <v>1</v>
      </c>
      <c r="I11" s="49"/>
    </row>
    <row r="12" spans="1:9" x14ac:dyDescent="0.55000000000000004">
      <c r="A12" s="239"/>
      <c r="B12" s="240"/>
      <c r="C12" s="241"/>
      <c r="D12" s="241" t="s">
        <v>379</v>
      </c>
      <c r="E12" s="241" t="s">
        <v>329</v>
      </c>
      <c r="F12" s="242">
        <v>19</v>
      </c>
      <c r="G12" s="242">
        <v>2</v>
      </c>
      <c r="I12" s="49"/>
    </row>
    <row r="13" spans="1:9" x14ac:dyDescent="0.55000000000000004">
      <c r="A13" s="239"/>
      <c r="B13" s="240"/>
      <c r="C13" s="241"/>
      <c r="D13" s="241" t="s">
        <v>380</v>
      </c>
      <c r="E13" s="241" t="s">
        <v>380</v>
      </c>
      <c r="F13" s="242">
        <v>30</v>
      </c>
      <c r="G13" s="242">
        <v>2</v>
      </c>
      <c r="I13" s="49"/>
    </row>
    <row r="14" spans="1:9" x14ac:dyDescent="0.55000000000000004">
      <c r="A14" s="239"/>
      <c r="B14" s="240"/>
      <c r="C14" s="241"/>
      <c r="D14" s="241" t="s">
        <v>384</v>
      </c>
      <c r="E14" s="241" t="s">
        <v>380</v>
      </c>
      <c r="F14" s="242">
        <v>27</v>
      </c>
      <c r="G14" s="242">
        <v>4</v>
      </c>
      <c r="I14" s="49"/>
    </row>
    <row r="15" spans="1:9" x14ac:dyDescent="0.55000000000000004">
      <c r="A15" s="239"/>
      <c r="B15" s="240"/>
      <c r="C15" s="241"/>
      <c r="D15" s="241" t="s">
        <v>381</v>
      </c>
      <c r="E15" s="241" t="s">
        <v>382</v>
      </c>
      <c r="F15" s="242">
        <v>152</v>
      </c>
      <c r="G15" s="242">
        <v>14</v>
      </c>
      <c r="I15" s="49"/>
    </row>
    <row r="16" spans="1:9" x14ac:dyDescent="0.55000000000000004">
      <c r="A16" s="202" t="s">
        <v>105</v>
      </c>
      <c r="B16" s="203" t="s">
        <v>199</v>
      </c>
      <c r="C16" s="204"/>
      <c r="D16" s="203"/>
      <c r="E16" s="204"/>
      <c r="F16" s="245">
        <f>SUM(F17:F25)</f>
        <v>1626.75</v>
      </c>
      <c r="G16" s="245">
        <f>SUM(G17:G25)</f>
        <v>120</v>
      </c>
      <c r="I16" s="49"/>
    </row>
    <row r="17" spans="1:9" x14ac:dyDescent="0.55000000000000004">
      <c r="A17" s="202"/>
      <c r="B17" s="203"/>
      <c r="C17" s="204"/>
      <c r="D17" s="247" t="s">
        <v>397</v>
      </c>
      <c r="E17" s="247" t="s">
        <v>18</v>
      </c>
      <c r="F17" s="161">
        <v>25</v>
      </c>
      <c r="G17" s="161">
        <v>1</v>
      </c>
      <c r="I17" s="49"/>
    </row>
    <row r="18" spans="1:9" x14ac:dyDescent="0.55000000000000004">
      <c r="A18" s="205"/>
      <c r="B18" s="154"/>
      <c r="C18" s="153"/>
      <c r="D18" s="154" t="s">
        <v>282</v>
      </c>
      <c r="E18" s="154" t="s">
        <v>282</v>
      </c>
      <c r="F18" s="161">
        <v>221</v>
      </c>
      <c r="G18" s="161">
        <v>17</v>
      </c>
      <c r="I18" s="49"/>
    </row>
    <row r="19" spans="1:9" x14ac:dyDescent="0.55000000000000004">
      <c r="A19" s="205"/>
      <c r="B19" s="154"/>
      <c r="C19" s="153"/>
      <c r="D19" s="154" t="s">
        <v>283</v>
      </c>
      <c r="E19" s="154" t="s">
        <v>282</v>
      </c>
      <c r="F19" s="161">
        <v>0</v>
      </c>
      <c r="G19" s="161">
        <v>0</v>
      </c>
      <c r="I19" s="49"/>
    </row>
    <row r="20" spans="1:9" x14ac:dyDescent="0.55000000000000004">
      <c r="A20" s="205"/>
      <c r="B20" s="154"/>
      <c r="C20" s="153"/>
      <c r="D20" s="154" t="s">
        <v>385</v>
      </c>
      <c r="E20" s="154" t="s">
        <v>303</v>
      </c>
      <c r="F20" s="161">
        <v>296</v>
      </c>
      <c r="G20" s="161">
        <v>24</v>
      </c>
      <c r="I20" s="49"/>
    </row>
    <row r="21" spans="1:9" x14ac:dyDescent="0.55000000000000004">
      <c r="A21" s="205"/>
      <c r="B21" s="154"/>
      <c r="C21" s="153"/>
      <c r="D21" s="154" t="s">
        <v>386</v>
      </c>
      <c r="E21" s="154" t="s">
        <v>303</v>
      </c>
      <c r="F21" s="244">
        <v>577.75</v>
      </c>
      <c r="G21" s="161">
        <v>44</v>
      </c>
      <c r="I21" s="49"/>
    </row>
    <row r="22" spans="1:9" x14ac:dyDescent="0.55000000000000004">
      <c r="A22" s="205"/>
      <c r="B22" s="154"/>
      <c r="C22" s="153"/>
      <c r="D22" s="154" t="s">
        <v>303</v>
      </c>
      <c r="E22" s="154" t="s">
        <v>303</v>
      </c>
      <c r="F22" s="161">
        <v>0</v>
      </c>
      <c r="G22" s="161">
        <v>0</v>
      </c>
      <c r="I22" s="49"/>
    </row>
    <row r="23" spans="1:9" x14ac:dyDescent="0.55000000000000004">
      <c r="A23" s="205"/>
      <c r="B23" s="154"/>
      <c r="C23" s="153"/>
      <c r="D23" s="154" t="s">
        <v>396</v>
      </c>
      <c r="E23" s="154" t="s">
        <v>330</v>
      </c>
      <c r="F23" s="161">
        <v>185</v>
      </c>
      <c r="G23" s="161">
        <v>10</v>
      </c>
      <c r="I23" s="49"/>
    </row>
    <row r="24" spans="1:9" x14ac:dyDescent="0.55000000000000004">
      <c r="A24" s="205"/>
      <c r="B24" s="154"/>
      <c r="C24" s="153"/>
      <c r="D24" s="154" t="s">
        <v>387</v>
      </c>
      <c r="E24" s="154" t="s">
        <v>330</v>
      </c>
      <c r="F24" s="161">
        <v>194</v>
      </c>
      <c r="G24" s="161">
        <v>16</v>
      </c>
      <c r="I24" s="49"/>
    </row>
    <row r="25" spans="1:9" x14ac:dyDescent="0.55000000000000004">
      <c r="A25" s="205"/>
      <c r="B25" s="154"/>
      <c r="C25" s="153"/>
      <c r="D25" s="154" t="s">
        <v>388</v>
      </c>
      <c r="E25" s="154" t="s">
        <v>330</v>
      </c>
      <c r="F25" s="161">
        <v>128</v>
      </c>
      <c r="G25" s="161">
        <v>8</v>
      </c>
      <c r="I25" s="49"/>
    </row>
    <row r="26" spans="1:9" x14ac:dyDescent="0.55000000000000004">
      <c r="A26" s="118" t="s">
        <v>113</v>
      </c>
      <c r="B26" s="130" t="s">
        <v>200</v>
      </c>
      <c r="C26" s="73"/>
      <c r="D26" s="130"/>
      <c r="E26" s="73"/>
      <c r="F26" s="121">
        <v>0</v>
      </c>
      <c r="G26" s="121">
        <v>0</v>
      </c>
      <c r="I26" s="49"/>
    </row>
    <row r="27" spans="1:9" x14ac:dyDescent="0.55000000000000004">
      <c r="A27" s="117" t="s">
        <v>167</v>
      </c>
      <c r="B27" s="100" t="s">
        <v>201</v>
      </c>
      <c r="C27" s="99"/>
      <c r="D27" s="100"/>
      <c r="E27" s="99"/>
      <c r="F27" s="123">
        <f>SUM(F28:F30)</f>
        <v>0</v>
      </c>
      <c r="G27" s="101">
        <f>SUM(G28:G30)</f>
        <v>0</v>
      </c>
      <c r="I27" s="49"/>
    </row>
    <row r="28" spans="1:9" x14ac:dyDescent="0.55000000000000004">
      <c r="A28" s="95"/>
      <c r="B28" s="96"/>
      <c r="C28" s="97"/>
      <c r="D28" s="96" t="s">
        <v>243</v>
      </c>
      <c r="E28" s="97" t="s">
        <v>244</v>
      </c>
      <c r="F28" s="122">
        <v>0</v>
      </c>
      <c r="G28" s="98">
        <v>0</v>
      </c>
      <c r="I28" s="49"/>
    </row>
    <row r="29" spans="1:9" x14ac:dyDescent="0.55000000000000004">
      <c r="A29" s="95"/>
      <c r="B29" s="96"/>
      <c r="C29" s="97"/>
      <c r="D29" s="96" t="s">
        <v>244</v>
      </c>
      <c r="E29" s="97" t="s">
        <v>244</v>
      </c>
      <c r="F29" s="98">
        <v>0</v>
      </c>
      <c r="G29" s="98">
        <v>0</v>
      </c>
      <c r="I29" s="49"/>
    </row>
    <row r="30" spans="1:9" x14ac:dyDescent="0.55000000000000004">
      <c r="A30" s="95"/>
      <c r="B30" s="96"/>
      <c r="C30" s="97"/>
      <c r="D30" s="96" t="s">
        <v>248</v>
      </c>
      <c r="E30" s="97" t="s">
        <v>244</v>
      </c>
      <c r="F30" s="98">
        <v>0</v>
      </c>
      <c r="G30" s="98">
        <v>0</v>
      </c>
      <c r="I30" s="49"/>
    </row>
    <row r="31" spans="1:9" x14ac:dyDescent="0.55000000000000004">
      <c r="A31" s="118" t="s">
        <v>169</v>
      </c>
      <c r="B31" s="130" t="s">
        <v>202</v>
      </c>
      <c r="C31" s="47"/>
      <c r="D31" s="46"/>
      <c r="E31" s="47"/>
      <c r="F31" s="48">
        <v>0</v>
      </c>
      <c r="G31" s="48">
        <v>0</v>
      </c>
      <c r="I31" s="49"/>
    </row>
    <row r="32" spans="1:9" s="59" customFormat="1" x14ac:dyDescent="0.55000000000000004">
      <c r="A32" s="206" t="s">
        <v>171</v>
      </c>
      <c r="B32" s="207" t="s">
        <v>203</v>
      </c>
      <c r="C32" s="208"/>
      <c r="D32" s="207"/>
      <c r="E32" s="208"/>
      <c r="F32" s="209">
        <f>SUM(F33:F36)</f>
        <v>0</v>
      </c>
      <c r="G32" s="209">
        <f>SUM(G33:G36)</f>
        <v>0</v>
      </c>
      <c r="I32" s="58"/>
    </row>
    <row r="33" spans="1:13" x14ac:dyDescent="0.55000000000000004">
      <c r="A33" s="210"/>
      <c r="B33" s="211"/>
      <c r="C33" s="212"/>
      <c r="D33" s="211" t="s">
        <v>331</v>
      </c>
      <c r="E33" s="212" t="s">
        <v>284</v>
      </c>
      <c r="F33" s="213">
        <v>0</v>
      </c>
      <c r="G33" s="214">
        <v>0</v>
      </c>
      <c r="I33" s="49"/>
    </row>
    <row r="34" spans="1:13" x14ac:dyDescent="0.55000000000000004">
      <c r="A34" s="210"/>
      <c r="B34" s="211"/>
      <c r="C34" s="212"/>
      <c r="D34" s="211" t="s">
        <v>332</v>
      </c>
      <c r="E34" s="212" t="s">
        <v>284</v>
      </c>
      <c r="F34" s="213">
        <v>0</v>
      </c>
      <c r="G34" s="214">
        <v>0</v>
      </c>
      <c r="I34" s="49"/>
    </row>
    <row r="35" spans="1:13" x14ac:dyDescent="0.55000000000000004">
      <c r="A35" s="210"/>
      <c r="B35" s="211"/>
      <c r="C35" s="212"/>
      <c r="D35" s="211" t="s">
        <v>304</v>
      </c>
      <c r="E35" s="212" t="s">
        <v>305</v>
      </c>
      <c r="F35" s="213">
        <v>0</v>
      </c>
      <c r="G35" s="214">
        <v>0</v>
      </c>
      <c r="I35" s="49"/>
    </row>
    <row r="36" spans="1:13" x14ac:dyDescent="0.55000000000000004">
      <c r="A36" s="210"/>
      <c r="B36" s="211"/>
      <c r="C36" s="212"/>
      <c r="D36" s="211" t="s">
        <v>307</v>
      </c>
      <c r="E36" s="212" t="s">
        <v>308</v>
      </c>
      <c r="F36" s="213">
        <v>0</v>
      </c>
      <c r="G36" s="214">
        <v>0</v>
      </c>
      <c r="I36" s="49"/>
    </row>
    <row r="37" spans="1:13" x14ac:dyDescent="0.55000000000000004">
      <c r="A37" s="118" t="s">
        <v>173</v>
      </c>
      <c r="B37" s="119" t="s">
        <v>204</v>
      </c>
      <c r="C37" s="73"/>
      <c r="D37" s="73"/>
      <c r="E37" s="73"/>
      <c r="F37" s="120">
        <f>SUM(F38:F40)</f>
        <v>0</v>
      </c>
      <c r="G37" s="121">
        <f>SUM(G38:G40)</f>
        <v>0</v>
      </c>
      <c r="H37" s="51"/>
      <c r="I37" s="52"/>
    </row>
    <row r="38" spans="1:13" x14ac:dyDescent="0.55000000000000004">
      <c r="A38" s="45"/>
      <c r="B38" s="50"/>
      <c r="C38" s="47"/>
      <c r="D38" s="47" t="s">
        <v>306</v>
      </c>
      <c r="E38" s="47" t="s">
        <v>249</v>
      </c>
      <c r="F38" s="113">
        <v>0</v>
      </c>
      <c r="G38" s="48">
        <v>0</v>
      </c>
      <c r="H38" s="51"/>
      <c r="I38" s="52"/>
    </row>
    <row r="39" spans="1:13" x14ac:dyDescent="0.55000000000000004">
      <c r="A39" s="45"/>
      <c r="B39" s="50"/>
      <c r="C39" s="47"/>
      <c r="D39" s="47" t="s">
        <v>250</v>
      </c>
      <c r="E39" s="47" t="s">
        <v>250</v>
      </c>
      <c r="F39" s="48">
        <v>0</v>
      </c>
      <c r="G39" s="48">
        <v>0</v>
      </c>
      <c r="H39" s="51"/>
      <c r="I39" s="52"/>
    </row>
    <row r="40" spans="1:13" x14ac:dyDescent="0.55000000000000004">
      <c r="A40" s="45"/>
      <c r="B40" s="50"/>
      <c r="C40" s="47"/>
      <c r="D40" s="47" t="s">
        <v>249</v>
      </c>
      <c r="E40" s="47" t="s">
        <v>249</v>
      </c>
      <c r="F40" s="48">
        <v>0</v>
      </c>
      <c r="G40" s="48">
        <v>0</v>
      </c>
      <c r="H40" s="51"/>
      <c r="I40" s="52"/>
    </row>
    <row r="41" spans="1:13" x14ac:dyDescent="0.55000000000000004">
      <c r="A41" s="248" t="s">
        <v>205</v>
      </c>
      <c r="B41" s="249"/>
      <c r="C41" s="249"/>
      <c r="D41" s="249"/>
      <c r="E41" s="250"/>
      <c r="F41" s="114">
        <f>SUM(F4+F5+F6+F7+F16+F26+F27+F31+F32+F37)</f>
        <v>1944.75</v>
      </c>
      <c r="G41" s="56">
        <f>SUM(G4+G5+G6+G7+G16+G26+G27+G31+G32+G37)</f>
        <v>151</v>
      </c>
      <c r="H41" s="57"/>
      <c r="I41" s="52"/>
    </row>
    <row r="42" spans="1:13" s="59" customFormat="1" ht="32.25" customHeight="1" x14ac:dyDescent="0.55000000000000004">
      <c r="A42" s="58" t="s">
        <v>30</v>
      </c>
      <c r="F42" s="115">
        <f>SUM(F41)</f>
        <v>1944.75</v>
      </c>
      <c r="G42" s="58" t="s">
        <v>31</v>
      </c>
      <c r="H42" s="61"/>
      <c r="I42" s="58"/>
      <c r="J42" s="61"/>
      <c r="M42" s="61"/>
    </row>
    <row r="43" spans="1:13" s="58" customFormat="1" ht="21.75" x14ac:dyDescent="0.5">
      <c r="A43" s="273" t="s">
        <v>32</v>
      </c>
      <c r="B43" s="273"/>
      <c r="C43" s="273"/>
      <c r="D43" s="273"/>
      <c r="E43" s="273"/>
      <c r="F43" s="116">
        <f>G41</f>
        <v>151</v>
      </c>
      <c r="G43" s="58" t="s">
        <v>33</v>
      </c>
      <c r="I43" s="62"/>
    </row>
    <row r="44" spans="1:13" x14ac:dyDescent="0.55000000000000004">
      <c r="H44" s="53"/>
      <c r="I44" s="49"/>
      <c r="J44" s="53"/>
      <c r="M44" s="53"/>
    </row>
    <row r="45" spans="1:13" s="65" customFormat="1" ht="32.25" customHeight="1" x14ac:dyDescent="0.2">
      <c r="A45" s="285" t="s">
        <v>399</v>
      </c>
      <c r="B45" s="285"/>
      <c r="C45" s="285"/>
      <c r="D45" s="285"/>
      <c r="E45" s="285"/>
      <c r="F45" s="285"/>
      <c r="G45" s="285"/>
      <c r="H45" s="63"/>
      <c r="I45" s="64"/>
      <c r="J45" s="63"/>
      <c r="M45" s="63"/>
    </row>
    <row r="46" spans="1:13" ht="35.1" customHeight="1" x14ac:dyDescent="0.55000000000000004">
      <c r="E46" s="57"/>
      <c r="F46" s="66"/>
      <c r="G46" s="67" t="s">
        <v>34</v>
      </c>
      <c r="I46" s="49"/>
    </row>
    <row r="47" spans="1:13" x14ac:dyDescent="0.55000000000000004">
      <c r="I47" s="49"/>
    </row>
    <row r="48" spans="1:13" x14ac:dyDescent="0.55000000000000004">
      <c r="E48" s="53"/>
      <c r="I48" s="49"/>
    </row>
    <row r="49" spans="1:13" x14ac:dyDescent="0.55000000000000004">
      <c r="I49" s="49"/>
    </row>
    <row r="50" spans="1:13" x14ac:dyDescent="0.55000000000000004">
      <c r="E50" s="68"/>
      <c r="J50" s="53"/>
      <c r="M50" s="53"/>
    </row>
    <row r="51" spans="1:13" x14ac:dyDescent="0.55000000000000004">
      <c r="H51" s="51"/>
      <c r="I51" s="53"/>
    </row>
    <row r="58" spans="1:13" x14ac:dyDescent="0.55000000000000004">
      <c r="A58" s="69"/>
      <c r="B58" s="70"/>
    </row>
    <row r="59" spans="1:13" x14ac:dyDescent="0.55000000000000004">
      <c r="A59" s="69"/>
      <c r="B59" s="70"/>
    </row>
    <row r="60" spans="1:13" x14ac:dyDescent="0.55000000000000004">
      <c r="A60" s="69"/>
      <c r="B60" s="70"/>
    </row>
    <row r="61" spans="1:13" x14ac:dyDescent="0.55000000000000004">
      <c r="A61" s="69"/>
      <c r="B61" s="69"/>
    </row>
    <row r="62" spans="1:13" x14ac:dyDescent="0.55000000000000004">
      <c r="A62" s="69"/>
      <c r="B62" s="70"/>
    </row>
    <row r="63" spans="1:13" x14ac:dyDescent="0.55000000000000004">
      <c r="A63" s="69"/>
      <c r="B63" s="69"/>
    </row>
    <row r="64" spans="1:13" x14ac:dyDescent="0.55000000000000004">
      <c r="A64" s="69"/>
      <c r="B64" s="70"/>
    </row>
    <row r="65" spans="1:2" x14ac:dyDescent="0.55000000000000004">
      <c r="A65" s="69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69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69"/>
      <c r="B71" s="69"/>
    </row>
    <row r="72" spans="1:2" x14ac:dyDescent="0.55000000000000004">
      <c r="A72" s="70"/>
      <c r="B72" s="70"/>
    </row>
    <row r="73" spans="1:2" x14ac:dyDescent="0.55000000000000004">
      <c r="A73" s="69"/>
      <c r="B73" s="69"/>
    </row>
    <row r="74" spans="1:2" x14ac:dyDescent="0.55000000000000004">
      <c r="A74" s="69"/>
      <c r="B74" s="70"/>
    </row>
    <row r="75" spans="1:2" x14ac:dyDescent="0.55000000000000004">
      <c r="A75" s="70"/>
      <c r="B75" s="69"/>
    </row>
    <row r="76" spans="1:2" x14ac:dyDescent="0.55000000000000004">
      <c r="A76" s="70"/>
      <c r="B76" s="69"/>
    </row>
    <row r="77" spans="1:2" x14ac:dyDescent="0.55000000000000004">
      <c r="A77" s="70"/>
      <c r="B77" s="70"/>
    </row>
    <row r="78" spans="1:2" x14ac:dyDescent="0.55000000000000004">
      <c r="A78" s="70"/>
      <c r="B78" s="70"/>
    </row>
    <row r="79" spans="1:2" x14ac:dyDescent="0.55000000000000004">
      <c r="A79" s="69"/>
      <c r="B79" s="70"/>
    </row>
    <row r="80" spans="1:2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70"/>
      <c r="B82" s="70"/>
    </row>
    <row r="83" spans="1:2" x14ac:dyDescent="0.55000000000000004">
      <c r="A83" s="70"/>
      <c r="B83" s="69"/>
    </row>
    <row r="84" spans="1:2" x14ac:dyDescent="0.55000000000000004">
      <c r="A84" s="70"/>
      <c r="B84" s="70"/>
    </row>
  </sheetData>
  <mergeCells count="5">
    <mergeCell ref="A1:G1"/>
    <mergeCell ref="A2:G2"/>
    <mergeCell ref="A41:E41"/>
    <mergeCell ref="A43:E43"/>
    <mergeCell ref="A45:G45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5" sqref="A15:G15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88" t="s">
        <v>319</v>
      </c>
      <c r="B1" s="288"/>
      <c r="C1" s="288"/>
      <c r="D1" s="288"/>
      <c r="E1" s="288"/>
      <c r="F1" s="288"/>
      <c r="G1" s="288"/>
    </row>
    <row r="2" spans="1:13" ht="6" customHeight="1" x14ac:dyDescent="0.55000000000000004">
      <c r="A2" s="287"/>
      <c r="B2" s="287"/>
      <c r="C2" s="287"/>
      <c r="D2" s="287"/>
      <c r="E2" s="287"/>
      <c r="F2" s="287"/>
      <c r="G2" s="287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48" t="s">
        <v>213</v>
      </c>
      <c r="B11" s="249"/>
      <c r="C11" s="249"/>
      <c r="D11" s="249"/>
      <c r="E11" s="250"/>
      <c r="F11" s="189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1" t="s">
        <v>32</v>
      </c>
      <c r="B13" s="251"/>
      <c r="C13" s="251"/>
      <c r="D13" s="251"/>
      <c r="E13" s="251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2" t="s">
        <v>398</v>
      </c>
      <c r="B15" s="252"/>
      <c r="C15" s="252"/>
      <c r="D15" s="252"/>
      <c r="E15" s="252"/>
      <c r="F15" s="252"/>
      <c r="G15" s="252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8"/>
  <sheetViews>
    <sheetView showGridLines="0" tabSelected="1" view="pageBreakPreview" zoomScale="120" zoomScaleNormal="90" zoomScaleSheetLayoutView="120" workbookViewId="0">
      <pane ySplit="4" topLeftCell="A26" activePane="bottomLeft" state="frozen"/>
      <selection pane="bottomLeft" activeCell="C38" sqref="C38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8" t="s">
        <v>393</v>
      </c>
      <c r="B1" s="298"/>
      <c r="C1" s="298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6" t="s">
        <v>401</v>
      </c>
      <c r="C3" s="297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220749</v>
      </c>
      <c r="C6" s="13">
        <f>SUM('3. กยท.ข.ตล. '!G41)</f>
        <v>34421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22780</v>
      </c>
      <c r="C7" s="10">
        <f>SUM('3. กยท.ข.ตล. '!G16)</f>
        <v>11376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0">
        <f>SUM('3. กยท.ข.ตล. '!F30)</f>
        <v>151817.75</v>
      </c>
      <c r="C8" s="16">
        <f>SUM('3. กยท.ข.ตล. '!G30)</f>
        <v>10276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10442</v>
      </c>
      <c r="C10" s="13">
        <f>SUM('2. กยท.ข.ตก. '!G85)</f>
        <v>1410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12353</v>
      </c>
      <c r="C11" s="17">
        <f>SUM('2. กยท.ข.ตก. '!G68)</f>
        <v>1236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7643</v>
      </c>
      <c r="C12" s="13">
        <f>SUM('2. กยท.ข.ตก. '!G112)</f>
        <v>896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35814.5</v>
      </c>
      <c r="C13" s="10">
        <f>SUM('2. กยท.ข.ตก. '!G56)</f>
        <v>4497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510</v>
      </c>
      <c r="C14" s="13">
        <f>SUM('2. กยท.ข.ตก. '!G60)</f>
        <v>163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กยท.ข.ตบ.'!F34</f>
        <v>971.5</v>
      </c>
      <c r="C15" s="17">
        <f>'1. กยท.ข.ตบ.'!G34</f>
        <v>114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กยท.ข.ตบ.'!F40)</f>
        <v>350</v>
      </c>
      <c r="C16" s="13">
        <f>'1. กยท.ข.ตบ.'!G40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กยท.ข.ตบ.'!F44)</f>
        <v>10.125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กยท.ข.อนบ.'!F27)</f>
        <v>0</v>
      </c>
      <c r="C26" s="132">
        <f>SUM('6. กยท.ข.อนบ.'!G27)</f>
        <v>0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กยท.ข.อนบ.'!F37)</f>
        <v>0</v>
      </c>
      <c r="C27" s="17">
        <f>SUM('6. กยท.ข.อนบ.'!G37)</f>
        <v>0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1626.75</v>
      </c>
      <c r="C28" s="132">
        <f>SUM('6. กยท.ข.อนบ.'!G16)</f>
        <v>120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กยท.ข.อนบ.'!F32)</f>
        <v>0</v>
      </c>
      <c r="C29" s="17">
        <f>SUM('6. กยท.ข.อนบ.'!G32)</f>
        <v>0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333</v>
      </c>
      <c r="B32" s="137">
        <f>SUM('6. กยท.ข.อนบ.'!F7)</f>
        <v>318</v>
      </c>
      <c r="C32" s="132">
        <f>SUM('6. กยท.ข.อนบ.'!G7)</f>
        <v>31</v>
      </c>
    </row>
    <row r="33" spans="1:9" ht="24" x14ac:dyDescent="0.55000000000000004">
      <c r="A33" s="9" t="s">
        <v>341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392</v>
      </c>
      <c r="B34" s="138">
        <f>SUM('1. กยท.ข.ตบ.'!F46)</f>
        <v>0</v>
      </c>
      <c r="C34" s="17">
        <f>SUM('1. กยท.ข.ตบ.'!G46)</f>
        <v>0</v>
      </c>
    </row>
    <row r="35" spans="1:9" ht="24" x14ac:dyDescent="0.55000000000000004">
      <c r="A35" s="29" t="s">
        <v>30</v>
      </c>
      <c r="B35" s="112"/>
      <c r="C35" s="102">
        <f>SUM(B5:B34)</f>
        <v>649815.26500000001</v>
      </c>
      <c r="D35" s="30"/>
      <c r="E35" s="11"/>
      <c r="F35" s="11"/>
      <c r="H35" s="11"/>
      <c r="I35" s="11"/>
    </row>
    <row r="36" spans="1:9" ht="24.95" customHeight="1" x14ac:dyDescent="0.55000000000000004">
      <c r="A36" s="5" t="s">
        <v>233</v>
      </c>
      <c r="B36" s="111" t="s">
        <v>234</v>
      </c>
      <c r="C36" s="31">
        <f>SUM(C5:C34)</f>
        <v>80835</v>
      </c>
      <c r="D36" s="30"/>
      <c r="G36" s="11"/>
    </row>
    <row r="37" spans="1:9" ht="24.95" customHeight="1" x14ac:dyDescent="0.55000000000000004">
      <c r="C37" s="34" t="s">
        <v>399</v>
      </c>
    </row>
    <row r="38" spans="1:9" ht="24.95" customHeight="1" x14ac:dyDescent="0.55000000000000004">
      <c r="C38" s="215">
        <f>SUM('1. กยท.ข.ตบ.'!F48+'2. กยท.ข.ตก. '!F114+'3. กยท.ข.ตล. '!F67+'4. กยท.ข.กอ.'!F21+'5. กยท.ข.น.'!F65+'6. กยท.ข.อนบ.'!F42+'7. กยท.ข.อนล.'!F12)</f>
        <v>649815.26500000001</v>
      </c>
      <c r="D38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18 พ.ย. 68</vt:lpstr>
      <vt:lpstr>'3. กยท.ข.ตล. '!Print_Area</vt:lpstr>
      <vt:lpstr>'รายจังหวัด 18 พ.ย.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2025-11-19T08:39:05Z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