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9 กันยายน 2568\"/>
    </mc:Choice>
  </mc:AlternateContent>
  <xr:revisionPtr revIDLastSave="0" documentId="13_ncr:1_{CDA01041-0E8C-49DE-86BF-BF375451504D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30 ก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'รายจังหวัด30 ก.ย.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85" i="53" l="1"/>
  <c r="F85" i="53"/>
  <c r="F60" i="53"/>
  <c r="G32" i="52"/>
  <c r="F32" i="52"/>
  <c r="G72" i="53"/>
  <c r="G23" i="56"/>
  <c r="C33" i="47" s="1"/>
  <c r="F23" i="56"/>
  <c r="F30" i="57"/>
  <c r="F31" i="57" s="1"/>
  <c r="C32" i="47"/>
  <c r="B32" i="47"/>
  <c r="B33" i="47" l="1"/>
  <c r="G9" i="57"/>
  <c r="F9" i="57"/>
  <c r="G7" i="57"/>
  <c r="F7" i="57"/>
  <c r="C30" i="47"/>
  <c r="B30" i="47"/>
  <c r="C31" i="47"/>
  <c r="B31" i="47"/>
  <c r="F42" i="52" l="1"/>
  <c r="F56" i="56" l="1"/>
  <c r="G52" i="56"/>
  <c r="F52" i="56"/>
  <c r="G21" i="56"/>
  <c r="F21" i="56"/>
  <c r="F26" i="57"/>
  <c r="G21" i="57"/>
  <c r="F21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2" i="52" l="1"/>
  <c r="G63" i="56"/>
  <c r="C25" i="47"/>
  <c r="B25" i="47"/>
  <c r="G56" i="53"/>
  <c r="C13" i="47" s="1"/>
  <c r="F56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8" i="52"/>
  <c r="C16" i="47" s="1"/>
  <c r="F38" i="52"/>
  <c r="C15" i="47"/>
  <c r="B15" i="47"/>
  <c r="B5" i="47" l="1"/>
  <c r="B14" i="47"/>
  <c r="B20" i="47"/>
  <c r="B16" i="47"/>
  <c r="F44" i="52"/>
  <c r="F45" i="52" s="1"/>
  <c r="F20" i="55"/>
  <c r="G20" i="55"/>
  <c r="F22" i="55" s="1"/>
  <c r="F68" i="54"/>
  <c r="F32" i="57"/>
  <c r="G113" i="53"/>
  <c r="B18" i="47"/>
  <c r="F113" i="53"/>
  <c r="F114" i="53" s="1"/>
  <c r="G44" i="52"/>
  <c r="F46" i="52" s="1"/>
  <c r="C18" i="47"/>
  <c r="C34" i="47" l="1"/>
  <c r="F115" i="53"/>
  <c r="C35" i="47"/>
  <c r="F21" i="55"/>
  <c r="F67" i="54"/>
  <c r="C37" i="47" l="1"/>
</calcChain>
</file>

<file path=xl/sharedStrings.xml><?xml version="1.0" encoding="utf-8"?>
<sst xmlns="http://schemas.openxmlformats.org/spreadsheetml/2006/main" count="659" uniqueCount="384">
  <si>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</si>
  <si>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</si>
  <si>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</si>
  <si>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</si>
  <si>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</si>
  <si>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</si>
  <si>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</si>
  <si>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</si>
  <si>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</si>
  <si>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</si>
  <si>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</si>
  <si>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</si>
  <si>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</si>
  <si>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</si>
  <si>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</si>
  <si>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</si>
  <si>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</si>
  <si>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</si>
  <si>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</si>
  <si>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</si>
  <si>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</si>
  <si>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</si>
  <si>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</si>
  <si>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</si>
  <si>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</si>
  <si>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</si>
  <si>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</si>
  <si>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</si>
  <si>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</si>
  <si>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</si>
  <si>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</si>
  <si>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</si>
  <si>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</si>
  <si>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</si>
  <si>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</si>
  <si>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</si>
  <si>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</si>
  <si>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</si>
  <si>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</si>
  <si>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</si>
  <si>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</si>
  <si>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</si>
  <si>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</si>
  <si>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</si>
  <si>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</si>
  <si>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</si>
  <si>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</si>
  <si>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</si>
  <si>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</si>
  <si>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</si>
  <si>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</si>
  <si>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</si>
  <si>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</si>
  <si>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</si>
  <si>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</si>
  <si>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</si>
  <si>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</si>
  <si>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</si>
  <si>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</si>
  <si>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</si>
  <si>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</si>
  <si>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</si>
  <si>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</si>
  <si>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</si>
  <si>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</si>
  <si>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</si>
  <si>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</si>
  <si>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</si>
  <si>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</si>
  <si>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</si>
  <si>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</si>
  <si>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</si>
  <si>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</si>
  <si>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</si>
  <si>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</si>
  <si>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</si>
  <si>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</si>
  <si>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</si>
  <si>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</si>
  <si>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</si>
  <si>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</si>
  <si>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</si>
  <si>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</si>
  <si>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</si>
  <si>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</si>
  <si>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</si>
  <si>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</si>
  <si>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</si>
  <si>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</si>
  <si>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</si>
  <si>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</si>
  <si>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</si>
  <si>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</si>
  <si>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</si>
  <si>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</si>
  <si>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</si>
  <si>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</si>
  <si>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</si>
  <si>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</si>
  <si>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</si>
  <si>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</si>
  <si>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</si>
  <si>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</si>
  <si>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</si>
  <si>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</si>
  <si>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</si>
  <si>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</si>
  <si>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</si>
  <si>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</si>
  <si>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</si>
  <si>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</si>
  <si>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</si>
  <si>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</si>
  <si>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</si>
  <si>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</si>
  <si>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</si>
  <si>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</si>
  <si>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</si>
  <si>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</si>
  <si>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</si>
  <si>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</si>
  <si>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</si>
  <si>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</si>
  <si>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</si>
  <si>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</si>
  <si>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</si>
  <si>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</si>
  <si>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</si>
  <si>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</si>
  <si>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</si>
  <si>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</si>
  <si>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</si>
  <si>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</si>
  <si>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</si>
  <si>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</si>
  <si>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</si>
  <si>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</si>
  <si>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</si>
  <si>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</si>
  <si>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</si>
  <si>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</si>
  <si>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</si>
  <si>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</si>
  <si>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</si>
  <si>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</si>
  <si>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</si>
  <si>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</si>
  <si>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</si>
  <si>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</si>
  <si>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</si>
  <si>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</si>
  <si>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</si>
  <si>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</si>
  <si>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</si>
  <si>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</si>
  <si>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</si>
  <si>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</si>
  <si>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</si>
  <si>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</si>
  <si>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</si>
  <si>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</si>
  <si>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</si>
  <si>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</si>
  <si>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</si>
  <si>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</si>
  <si>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</si>
  <si>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</si>
  <si>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</si>
  <si>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</si>
  <si>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</si>
  <si>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</si>
  <si>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</si>
  <si>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</si>
  <si>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</si>
  <si>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</si>
  <si>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</si>
  <si>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</si>
  <si>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</si>
  <si>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</si>
  <si>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</si>
  <si>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</si>
  <si>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</si>
  <si>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</si>
  <si>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</si>
  <si>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</si>
  <si>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</si>
  <si>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</si>
  <si>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</si>
  <si>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</si>
  <si>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</si>
  <si>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</si>
  <si>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</si>
  <si>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</si>
  <si>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</si>
  <si>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</si>
  <si>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</si>
  <si>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</si>
  <si>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</si>
  <si>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</si>
  <si>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</si>
  <si>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</si>
  <si>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</si>
  <si>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</si>
  <si>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</si>
  <si>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</si>
  <si>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</si>
  <si>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</si>
  <si>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</si>
  <si>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</si>
  <si>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</si>
  <si>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</si>
  <si>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</si>
  <si>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</si>
  <si>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</si>
  <si>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</si>
  <si>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</si>
  <si>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</si>
  <si>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</si>
  <si>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</si>
  <si>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</si>
  <si>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</si>
  <si>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</si>
  <si>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</si>
  <si>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</si>
  <si>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</si>
  <si>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</si>
  <si>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</si>
  <si>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</si>
  <si>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</si>
  <si>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</si>
  <si>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</si>
  <si>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</si>
  <si>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</si>
  <si>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</si>
  <si>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</si>
  <si>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</si>
  <si>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</si>
  <si>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</si>
  <si>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</si>
  <si>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</si>
  <si>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</si>
  <si>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</si>
  <si>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</si>
  <si>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</si>
  <si>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</si>
  <si>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</si>
  <si>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</si>
  <si>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</si>
  <si>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</si>
  <si>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</si>
  <si>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</si>
  <si>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</si>
  <si>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</si>
  <si>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</si>
  <si>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</si>
  <si>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</si>
  <si>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</si>
  <si>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</si>
  <si>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</si>
  <si>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</si>
  <si>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</si>
  <si>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</si>
  <si>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</si>
  <si>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</si>
  <si>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</si>
  <si>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</si>
  <si>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</si>
  <si>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</si>
  <si>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</si>
  <si>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</si>
  <si>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</si>
  <si>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</si>
  <si>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</si>
  <si>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</si>
  <si>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</si>
  <si>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</si>
  <si>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</si>
  <si>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</si>
  <si>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</si>
  <si>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</si>
  <si>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</si>
  <si>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</si>
  <si>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</si>
  <si>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</si>
  <si>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</si>
  <si>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</si>
  <si>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</si>
  <si>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</si>
  <si>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</si>
  <si>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</si>
  <si>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</si>
  <si>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</si>
  <si>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</si>
  <si>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</si>
  <si>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</si>
  <si>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</si>
  <si>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</si>
  <si>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</si>
  <si>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</si>
  <si>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</si>
  <si>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</si>
  <si>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</si>
  <si>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</si>
  <si>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</si>
  <si>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</si>
  <si>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</si>
  <si>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</si>
  <si>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</si>
  <si>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</si>
  <si>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</si>
  <si>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</si>
  <si>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</si>
  <si>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</si>
  <si>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</si>
  <si>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</si>
  <si>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</si>
  <si>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</si>
  <si>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</si>
  <si>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</si>
  <si>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</si>
  <si>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</si>
  <si>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</si>
  <si>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</si>
  <si>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</si>
  <si>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</si>
  <si>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</si>
  <si>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</si>
  <si>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</si>
  <si>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</si>
  <si>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</si>
  <si>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</si>
  <si>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</si>
  <si>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</si>
  <si>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</si>
  <si>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</si>
  <si>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</si>
  <si>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</si>
  <si>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</si>
  <si>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</si>
  <si>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</si>
  <si>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</si>
  <si>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</si>
  <si>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</si>
  <si>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</si>
  <si>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</si>
  <si>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</si>
  <si>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</si>
  <si>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</si>
  <si>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</si>
  <si>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</si>
  <si>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</si>
  <si>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</si>
  <si>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</si>
  <si>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</si>
  <si>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</si>
  <si>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</si>
  <si>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</si>
  <si>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</si>
  <si>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</si>
  <si>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</si>
  <si>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</si>
  <si>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</si>
  <si>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</si>
  <si>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</si>
  <si>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</si>
  <si>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</si>
  <si>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</si>
  <si>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</si>
  <si>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</si>
  <si>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</si>
  <si>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ข้อมูล ณ วันที่ 16 กันยายน 2568</t>
  </si>
  <si>
    <t>ทรัพย์ทวี</t>
  </si>
  <si>
    <t>บางเดือน</t>
  </si>
  <si>
    <t>บางมะเดื่อ</t>
  </si>
  <si>
    <t>ข้อมูล ณ วันที่ 23 กันยายน 2568</t>
  </si>
  <si>
    <t>นาโหนด</t>
  </si>
  <si>
    <t>คลองใหญ่</t>
  </si>
  <si>
    <t>ข้อมูล ณ วันที่ 30 กันยายน 2568</t>
  </si>
  <si>
    <t>ข้อมูล ณ วันที่ 30 กันยายน  2568</t>
  </si>
  <si>
    <t>นาโยง</t>
  </si>
  <si>
    <t>วังวิเศษ</t>
  </si>
  <si>
    <t>หาดสำราญ</t>
  </si>
  <si>
    <t>รัษฎา</t>
  </si>
  <si>
    <t>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</si>
</sst>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6"/>
  <sheetViews>
    <sheetView showGridLines="0" view="pageBreakPreview" zoomScale="110" zoomScaleNormal="120" workbookViewId="0">
      <pane ySplit="3" topLeftCell="A37" activePane="bottomLeft" state="frozen"/>
      <selection pane="bottomLeft" activeCell="G32" sqref="G32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3" t="s">
        <v>310</v>
      </c>
      <c r="B1" s="243"/>
      <c r="C1" s="243"/>
      <c r="D1" s="243"/>
      <c r="E1" s="243"/>
      <c r="F1" s="243"/>
      <c r="G1" s="243"/>
    </row>
    <row r="2" spans="1:7" ht="6.95" customHeight="1" x14ac:dyDescent="0.55000000000000004">
      <c r="A2" s="244"/>
      <c r="B2" s="244"/>
      <c r="C2" s="244"/>
      <c r="D2" s="244"/>
      <c r="E2" s="244"/>
      <c r="F2" s="244"/>
      <c r="G2" s="244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336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337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371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348</v>
      </c>
      <c r="E17" s="46" t="s">
        <v>11</v>
      </c>
      <c r="F17" s="180">
        <v>26</v>
      </c>
      <c r="G17" s="180">
        <v>2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349</v>
      </c>
      <c r="E19" s="46" t="s">
        <v>12</v>
      </c>
      <c r="F19" s="172">
        <v>0</v>
      </c>
      <c r="G19" s="172">
        <v>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150</v>
      </c>
      <c r="G20" s="172">
        <v>11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0</v>
      </c>
      <c r="G22" s="172">
        <v>0</v>
      </c>
    </row>
    <row r="23" spans="1:7" ht="24" customHeight="1" x14ac:dyDescent="0.55000000000000004">
      <c r="A23" s="47"/>
      <c r="B23" s="46"/>
      <c r="C23" s="47"/>
      <c r="D23" s="46" t="s">
        <v>350</v>
      </c>
      <c r="E23" s="46" t="s">
        <v>351</v>
      </c>
      <c r="F23" s="172">
        <v>0</v>
      </c>
      <c r="G23" s="172">
        <v>0</v>
      </c>
    </row>
    <row r="24" spans="1:7" ht="24" customHeight="1" x14ac:dyDescent="0.55000000000000004">
      <c r="A24" s="47"/>
      <c r="B24" s="46"/>
      <c r="C24" s="47"/>
      <c r="D24" s="46" t="s">
        <v>352</v>
      </c>
      <c r="E24" s="46" t="s">
        <v>351</v>
      </c>
      <c r="F24" s="172">
        <v>0</v>
      </c>
      <c r="G24" s="172">
        <v>0</v>
      </c>
    </row>
    <row r="25" spans="1:7" ht="24" customHeight="1" x14ac:dyDescent="0.55000000000000004">
      <c r="A25" s="47"/>
      <c r="B25" s="46"/>
      <c r="C25" s="47"/>
      <c r="D25" s="46" t="s">
        <v>353</v>
      </c>
      <c r="E25" s="46" t="s">
        <v>351</v>
      </c>
      <c r="F25" s="172">
        <v>0</v>
      </c>
      <c r="G25" s="172">
        <v>0</v>
      </c>
    </row>
    <row r="26" spans="1:7" ht="24" customHeight="1" x14ac:dyDescent="0.55000000000000004">
      <c r="A26" s="47"/>
      <c r="B26" s="46"/>
      <c r="C26" s="47"/>
      <c r="D26" s="46" t="s">
        <v>14</v>
      </c>
      <c r="E26" s="46" t="s">
        <v>14</v>
      </c>
      <c r="F26" s="180">
        <v>0</v>
      </c>
      <c r="G26" s="180">
        <v>0</v>
      </c>
    </row>
    <row r="27" spans="1:7" ht="24" customHeight="1" x14ac:dyDescent="0.55000000000000004">
      <c r="A27" s="47"/>
      <c r="B27" s="46"/>
      <c r="C27" s="47"/>
      <c r="D27" s="46" t="s">
        <v>364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322</v>
      </c>
      <c r="E28" s="46" t="s">
        <v>323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372</v>
      </c>
      <c r="E29" s="46" t="s">
        <v>15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373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365</v>
      </c>
      <c r="E31" s="46" t="s">
        <v>366</v>
      </c>
      <c r="F31" s="180">
        <v>0</v>
      </c>
      <c r="G31" s="180">
        <v>0</v>
      </c>
    </row>
    <row r="32" spans="1:7" ht="23.85" customHeight="1" x14ac:dyDescent="0.55000000000000004">
      <c r="A32" s="245" t="s">
        <v>16</v>
      </c>
      <c r="B32" s="245"/>
      <c r="C32" s="245"/>
      <c r="D32" s="245"/>
      <c r="E32" s="245"/>
      <c r="F32" s="188">
        <f>SUM(F4:F31)</f>
        <v>176</v>
      </c>
      <c r="G32" s="188">
        <f>SUM(G4:G31)</f>
        <v>13</v>
      </c>
    </row>
    <row r="33" spans="1:13" x14ac:dyDescent="0.55000000000000004">
      <c r="A33" s="47">
        <v>2</v>
      </c>
      <c r="B33" s="50" t="s">
        <v>17</v>
      </c>
      <c r="C33" s="73"/>
      <c r="D33" s="47"/>
      <c r="E33" s="50" t="s">
        <v>18</v>
      </c>
      <c r="F33" s="180">
        <v>0</v>
      </c>
      <c r="G33" s="180">
        <v>0</v>
      </c>
    </row>
    <row r="34" spans="1:13" x14ac:dyDescent="0.55000000000000004">
      <c r="A34" s="173"/>
      <c r="B34" s="50"/>
      <c r="C34" s="73"/>
      <c r="D34" s="47"/>
      <c r="E34" s="50" t="s">
        <v>19</v>
      </c>
      <c r="F34" s="180">
        <v>100</v>
      </c>
      <c r="G34" s="180">
        <v>8</v>
      </c>
    </row>
    <row r="35" spans="1:13" x14ac:dyDescent="0.55000000000000004">
      <c r="A35" s="173"/>
      <c r="B35" s="50"/>
      <c r="C35" s="73"/>
      <c r="D35" s="47"/>
      <c r="E35" s="50" t="s">
        <v>20</v>
      </c>
      <c r="F35" s="180">
        <v>90</v>
      </c>
      <c r="G35" s="180">
        <v>7</v>
      </c>
    </row>
    <row r="36" spans="1:13" x14ac:dyDescent="0.55000000000000004">
      <c r="A36" s="173"/>
      <c r="B36" s="50"/>
      <c r="C36" s="73"/>
      <c r="D36" s="47"/>
      <c r="E36" s="50" t="s">
        <v>21</v>
      </c>
      <c r="F36" s="180">
        <v>60</v>
      </c>
      <c r="G36" s="180">
        <v>5</v>
      </c>
    </row>
    <row r="37" spans="1:13" x14ac:dyDescent="0.55000000000000004">
      <c r="A37" s="173"/>
      <c r="B37" s="50"/>
      <c r="C37" s="73"/>
      <c r="D37" s="47"/>
      <c r="E37" s="50" t="s">
        <v>22</v>
      </c>
      <c r="F37" s="172">
        <v>100</v>
      </c>
      <c r="G37" s="172">
        <v>9</v>
      </c>
    </row>
    <row r="38" spans="1:13" x14ac:dyDescent="0.55000000000000004">
      <c r="A38" s="246" t="s">
        <v>23</v>
      </c>
      <c r="B38" s="247"/>
      <c r="C38" s="247"/>
      <c r="D38" s="247"/>
      <c r="E38" s="248"/>
      <c r="F38" s="186">
        <f>SUM(F33:F37)</f>
        <v>350</v>
      </c>
      <c r="G38" s="89">
        <f>SUM(G33:G37)</f>
        <v>29</v>
      </c>
    </row>
    <row r="39" spans="1:13" x14ac:dyDescent="0.55000000000000004">
      <c r="A39" s="47">
        <v>3</v>
      </c>
      <c r="B39" s="50" t="s">
        <v>24</v>
      </c>
      <c r="C39" s="73"/>
      <c r="D39" s="50"/>
      <c r="E39" s="174" t="s">
        <v>25</v>
      </c>
      <c r="F39" s="180">
        <v>0</v>
      </c>
      <c r="G39" s="180">
        <v>0</v>
      </c>
    </row>
    <row r="40" spans="1:13" ht="26.1" customHeight="1" x14ac:dyDescent="0.55000000000000004">
      <c r="A40" s="173"/>
      <c r="B40" s="50"/>
      <c r="C40" s="73"/>
      <c r="D40" s="50"/>
      <c r="E40" s="174" t="s">
        <v>260</v>
      </c>
      <c r="F40" s="180">
        <v>0</v>
      </c>
      <c r="G40" s="180">
        <v>0</v>
      </c>
    </row>
    <row r="41" spans="1:13" ht="24.95" customHeight="1" x14ac:dyDescent="0.55000000000000004">
      <c r="A41" s="173"/>
      <c r="B41" s="50"/>
      <c r="C41" s="73"/>
      <c r="D41" s="50"/>
      <c r="E41" s="174"/>
      <c r="F41" s="180">
        <v>0</v>
      </c>
      <c r="G41" s="180">
        <v>0</v>
      </c>
    </row>
    <row r="42" spans="1:13" ht="21" customHeight="1" x14ac:dyDescent="0.55000000000000004">
      <c r="A42" s="246" t="s">
        <v>26</v>
      </c>
      <c r="B42" s="247"/>
      <c r="C42" s="247"/>
      <c r="D42" s="247"/>
      <c r="E42" s="248"/>
      <c r="F42" s="185">
        <f>SUM(F39:F41)</f>
        <v>0</v>
      </c>
      <c r="G42" s="187">
        <f>SUM(G39:G41)</f>
        <v>0</v>
      </c>
    </row>
    <row r="43" spans="1:13" x14ac:dyDescent="0.55000000000000004">
      <c r="A43" s="47">
        <v>4</v>
      </c>
      <c r="B43" s="47" t="s">
        <v>27</v>
      </c>
      <c r="C43" s="73"/>
      <c r="D43" s="73"/>
      <c r="E43" s="73"/>
      <c r="F43" s="193">
        <v>0</v>
      </c>
      <c r="G43" s="193">
        <v>0</v>
      </c>
      <c r="H43" s="66"/>
    </row>
    <row r="44" spans="1:13" ht="25.5" customHeight="1" x14ac:dyDescent="0.7">
      <c r="A44" s="238" t="s">
        <v>29</v>
      </c>
      <c r="B44" s="239"/>
      <c r="C44" s="239"/>
      <c r="D44" s="239"/>
      <c r="E44" s="240"/>
      <c r="F44" s="189">
        <f>F32+F38+F42</f>
        <v>526</v>
      </c>
      <c r="G44" s="175">
        <f>SUM(G32,G38,G39)</f>
        <v>42</v>
      </c>
      <c r="H44" s="66"/>
    </row>
    <row r="45" spans="1:13" s="59" customFormat="1" ht="32.25" customHeight="1" x14ac:dyDescent="0.55000000000000004">
      <c r="A45" s="59" t="s">
        <v>30</v>
      </c>
      <c r="F45" s="176">
        <f>F44</f>
        <v>526</v>
      </c>
      <c r="G45" s="59" t="s">
        <v>31</v>
      </c>
      <c r="H45" s="61"/>
      <c r="J45" s="61"/>
      <c r="M45" s="61"/>
    </row>
    <row r="46" spans="1:13" s="59" customFormat="1" x14ac:dyDescent="0.55000000000000004">
      <c r="A46" s="241" t="s">
        <v>32</v>
      </c>
      <c r="B46" s="241"/>
      <c r="C46" s="241"/>
      <c r="D46" s="241"/>
      <c r="E46" s="241"/>
      <c r="F46" s="176">
        <f>G44</f>
        <v>42</v>
      </c>
      <c r="G46" s="59" t="s">
        <v>33</v>
      </c>
      <c r="I46" s="61"/>
    </row>
    <row r="47" spans="1:13" x14ac:dyDescent="0.55000000000000004">
      <c r="H47" s="53"/>
      <c r="J47" s="53"/>
      <c r="M47" s="53"/>
    </row>
    <row r="48" spans="1:13" s="65" customFormat="1" ht="21" customHeight="1" x14ac:dyDescent="0.2">
      <c r="A48" s="242" t="s">
        <v>378</v>
      </c>
      <c r="B48" s="242"/>
      <c r="C48" s="242"/>
      <c r="D48" s="242"/>
      <c r="E48" s="242"/>
      <c r="F48" s="242"/>
      <c r="G48" s="242"/>
      <c r="H48" s="63"/>
      <c r="I48" s="63"/>
      <c r="J48" s="63"/>
      <c r="M48" s="63"/>
    </row>
    <row r="49" spans="1:13" ht="30" customHeight="1" x14ac:dyDescent="0.55000000000000004">
      <c r="E49" s="57"/>
      <c r="F49" s="66"/>
      <c r="G49" s="67" t="s">
        <v>34</v>
      </c>
    </row>
    <row r="51" spans="1:13" x14ac:dyDescent="0.55000000000000004">
      <c r="E51" s="53"/>
    </row>
    <row r="53" spans="1:13" x14ac:dyDescent="0.55000000000000004">
      <c r="E53" s="68"/>
      <c r="J53" s="53"/>
      <c r="M53" s="53"/>
    </row>
    <row r="54" spans="1:13" x14ac:dyDescent="0.55000000000000004">
      <c r="H54" s="51"/>
      <c r="I54" s="53"/>
    </row>
    <row r="61" spans="1:13" x14ac:dyDescent="0.55000000000000004">
      <c r="A61" s="53"/>
    </row>
    <row r="62" spans="1:13" x14ac:dyDescent="0.55000000000000004">
      <c r="A62" s="53"/>
    </row>
    <row r="63" spans="1:13" x14ac:dyDescent="0.55000000000000004">
      <c r="A63" s="53"/>
    </row>
    <row r="64" spans="1:13" x14ac:dyDescent="0.55000000000000004">
      <c r="A64" s="53"/>
      <c r="B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70" spans="1:2" x14ac:dyDescent="0.55000000000000004">
      <c r="B70" s="53"/>
    </row>
    <row r="71" spans="1:2" x14ac:dyDescent="0.55000000000000004">
      <c r="A71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  <c r="B74" s="53"/>
    </row>
    <row r="76" spans="1:2" x14ac:dyDescent="0.55000000000000004">
      <c r="A76" s="53"/>
      <c r="B76" s="53"/>
    </row>
    <row r="77" spans="1:2" x14ac:dyDescent="0.55000000000000004">
      <c r="A77" s="53"/>
    </row>
    <row r="78" spans="1:2" x14ac:dyDescent="0.55000000000000004">
      <c r="B78" s="53"/>
    </row>
    <row r="79" spans="1:2" x14ac:dyDescent="0.55000000000000004">
      <c r="B79" s="53"/>
    </row>
    <row r="82" spans="1:2" x14ac:dyDescent="0.55000000000000004">
      <c r="A82" s="53"/>
    </row>
    <row r="83" spans="1:2" x14ac:dyDescent="0.55000000000000004">
      <c r="A83" s="53"/>
    </row>
    <row r="84" spans="1:2" x14ac:dyDescent="0.55000000000000004">
      <c r="A84" s="53"/>
    </row>
    <row r="86" spans="1:2" x14ac:dyDescent="0.55000000000000004">
      <c r="B86" s="53"/>
    </row>
  </sheetData>
  <mergeCells count="8">
    <mergeCell ref="A44:E44"/>
    <mergeCell ref="A46:E46"/>
    <mergeCell ref="A48:G48"/>
    <mergeCell ref="A1:G1"/>
    <mergeCell ref="A2:G2"/>
    <mergeCell ref="A32:E32"/>
    <mergeCell ref="A38:E38"/>
    <mergeCell ref="A42:E4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100" zoomScale="110" zoomScaleNormal="120" workbookViewId="0">
      <selection activeCell="G85" sqref="G85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69" t="s">
        <v>240</v>
      </c>
      <c r="B1" s="269"/>
      <c r="C1" s="269"/>
      <c r="D1" s="269"/>
      <c r="E1" s="269"/>
      <c r="F1" s="269"/>
      <c r="G1" s="269"/>
    </row>
    <row r="2" spans="1:13" ht="6" customHeight="1" x14ac:dyDescent="0.6">
      <c r="A2" s="270"/>
      <c r="B2" s="270"/>
      <c r="C2" s="270"/>
      <c r="D2" s="270"/>
      <c r="E2" s="270"/>
      <c r="F2" s="270"/>
      <c r="G2" s="270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71" t="s">
        <v>35</v>
      </c>
      <c r="B4" s="272"/>
      <c r="C4" s="272"/>
      <c r="D4" s="272"/>
      <c r="E4" s="272"/>
      <c r="F4" s="272"/>
      <c r="G4" s="273"/>
    </row>
    <row r="5" spans="1:13" ht="20.100000000000001" customHeight="1" x14ac:dyDescent="0.55000000000000004">
      <c r="A5" s="251">
        <v>1</v>
      </c>
      <c r="B5" s="257" t="s">
        <v>36</v>
      </c>
      <c r="C5" s="73"/>
      <c r="D5" s="50"/>
      <c r="E5" s="50" t="s">
        <v>37</v>
      </c>
      <c r="F5" s="48">
        <v>950</v>
      </c>
      <c r="G5" s="48">
        <v>120</v>
      </c>
      <c r="H5" s="57"/>
    </row>
    <row r="6" spans="1:13" ht="20.100000000000001" customHeight="1" x14ac:dyDescent="0.55000000000000004">
      <c r="A6" s="252"/>
      <c r="B6" s="258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52"/>
      <c r="B7" s="258"/>
      <c r="C7" s="73"/>
      <c r="D7" s="50"/>
      <c r="E7" s="50" t="s">
        <v>354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53"/>
      <c r="B8" s="259"/>
      <c r="C8" s="73"/>
      <c r="D8" s="50"/>
      <c r="E8" s="50" t="s">
        <v>38</v>
      </c>
      <c r="F8" s="48">
        <v>1060</v>
      </c>
      <c r="G8" s="48">
        <v>125</v>
      </c>
      <c r="J8" s="42"/>
      <c r="M8" s="42"/>
    </row>
    <row r="9" spans="1:13" s="164" customFormat="1" ht="20.100000000000001" customHeight="1" x14ac:dyDescent="0.55000000000000004">
      <c r="A9" s="254">
        <v>2</v>
      </c>
      <c r="B9" s="260" t="s">
        <v>39</v>
      </c>
      <c r="C9" s="163"/>
      <c r="D9" s="54"/>
      <c r="E9" s="54" t="s">
        <v>40</v>
      </c>
      <c r="F9" s="82">
        <v>2145</v>
      </c>
      <c r="G9" s="82">
        <v>230</v>
      </c>
      <c r="J9" s="165"/>
      <c r="M9" s="165"/>
    </row>
    <row r="10" spans="1:13" s="165" customFormat="1" ht="20.100000000000001" customHeight="1" x14ac:dyDescent="0.55000000000000004">
      <c r="A10" s="255"/>
      <c r="B10" s="261"/>
      <c r="C10" s="163"/>
      <c r="D10" s="166"/>
      <c r="E10" s="54" t="s">
        <v>41</v>
      </c>
      <c r="F10" s="82">
        <v>595</v>
      </c>
      <c r="G10" s="82">
        <v>55</v>
      </c>
      <c r="J10" s="167"/>
      <c r="M10" s="167"/>
    </row>
    <row r="11" spans="1:13" s="165" customFormat="1" ht="20.100000000000001" customHeight="1" x14ac:dyDescent="0.55000000000000004">
      <c r="A11" s="255"/>
      <c r="B11" s="261"/>
      <c r="C11" s="163"/>
      <c r="D11" s="166"/>
      <c r="E11" s="54" t="s">
        <v>42</v>
      </c>
      <c r="F11" s="82">
        <v>3352</v>
      </c>
      <c r="G11" s="82">
        <v>361</v>
      </c>
      <c r="J11" s="167"/>
      <c r="M11" s="167"/>
    </row>
    <row r="12" spans="1:13" s="165" customFormat="1" ht="20.100000000000001" customHeight="1" x14ac:dyDescent="0.55000000000000004">
      <c r="A12" s="255"/>
      <c r="B12" s="261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55"/>
      <c r="B13" s="261"/>
      <c r="C13" s="163"/>
      <c r="D13" s="166"/>
      <c r="E13" s="54" t="s">
        <v>355</v>
      </c>
      <c r="F13" s="82">
        <v>2249</v>
      </c>
      <c r="G13" s="82">
        <v>240</v>
      </c>
      <c r="J13" s="167"/>
      <c r="M13" s="167"/>
    </row>
    <row r="14" spans="1:13" s="74" customFormat="1" ht="20.100000000000001" customHeight="1" x14ac:dyDescent="0.55000000000000004">
      <c r="A14" s="251">
        <v>3</v>
      </c>
      <c r="B14" s="262" t="s">
        <v>44</v>
      </c>
      <c r="C14" s="73"/>
      <c r="D14" s="50"/>
      <c r="E14" s="50" t="s">
        <v>45</v>
      </c>
      <c r="F14" s="142">
        <v>18275</v>
      </c>
      <c r="G14" s="142">
        <v>2286</v>
      </c>
      <c r="J14" s="42"/>
      <c r="M14" s="42"/>
    </row>
    <row r="15" spans="1:13" s="74" customFormat="1" ht="20.100000000000001" customHeight="1" x14ac:dyDescent="0.55000000000000004">
      <c r="A15" s="252"/>
      <c r="B15" s="263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52"/>
      <c r="B16" s="263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52"/>
      <c r="B17" s="263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52"/>
      <c r="B18" s="263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52"/>
      <c r="B19" s="263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52"/>
      <c r="B20" s="263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52"/>
      <c r="B21" s="263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52"/>
      <c r="B22" s="263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52"/>
      <c r="B23" s="263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52"/>
      <c r="B24" s="263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52"/>
      <c r="B25" s="263"/>
      <c r="C25" s="73"/>
      <c r="D25" s="50"/>
      <c r="E25" s="50" t="s">
        <v>356</v>
      </c>
      <c r="F25" s="48">
        <v>200</v>
      </c>
      <c r="G25" s="48">
        <v>120</v>
      </c>
      <c r="J25" s="75"/>
      <c r="M25" s="75"/>
    </row>
    <row r="26" spans="1:13" ht="20.100000000000001" customHeight="1" x14ac:dyDescent="0.55000000000000004">
      <c r="A26" s="252"/>
      <c r="B26" s="263"/>
      <c r="C26" s="73"/>
      <c r="D26" s="171"/>
      <c r="E26" s="50" t="s">
        <v>56</v>
      </c>
      <c r="F26" s="48">
        <v>27601</v>
      </c>
      <c r="G26" s="48">
        <v>3448</v>
      </c>
      <c r="J26" s="75"/>
      <c r="M26" s="75"/>
    </row>
    <row r="27" spans="1:13" ht="20.100000000000001" customHeight="1" x14ac:dyDescent="0.55000000000000004">
      <c r="A27" s="252"/>
      <c r="B27" s="263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52"/>
      <c r="B28" s="263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53"/>
      <c r="B29" s="264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54">
        <v>4</v>
      </c>
      <c r="B30" s="260" t="s">
        <v>59</v>
      </c>
      <c r="C30" s="163"/>
      <c r="D30" s="54"/>
      <c r="E30" s="54" t="s">
        <v>60</v>
      </c>
      <c r="F30" s="82">
        <v>300</v>
      </c>
      <c r="G30" s="82">
        <v>60</v>
      </c>
      <c r="J30" s="165"/>
      <c r="M30" s="165"/>
    </row>
    <row r="31" spans="1:13" s="164" customFormat="1" ht="20.100000000000001" customHeight="1" x14ac:dyDescent="0.55000000000000004">
      <c r="A31" s="255"/>
      <c r="B31" s="261"/>
      <c r="C31" s="163"/>
      <c r="D31" s="54"/>
      <c r="E31" s="54" t="s">
        <v>61</v>
      </c>
      <c r="F31" s="82">
        <v>3500</v>
      </c>
      <c r="G31" s="82">
        <v>600</v>
      </c>
      <c r="J31" s="165"/>
      <c r="M31" s="165"/>
    </row>
    <row r="32" spans="1:13" s="164" customFormat="1" ht="20.100000000000001" customHeight="1" x14ac:dyDescent="0.55000000000000004">
      <c r="A32" s="256"/>
      <c r="B32" s="265"/>
      <c r="C32" s="163"/>
      <c r="D32" s="54"/>
      <c r="E32" s="54" t="s">
        <v>62</v>
      </c>
      <c r="F32" s="82">
        <v>2500</v>
      </c>
      <c r="G32" s="82">
        <v>500</v>
      </c>
      <c r="J32" s="165"/>
      <c r="M32" s="165"/>
    </row>
    <row r="33" spans="1:13" ht="20.100000000000001" customHeight="1" x14ac:dyDescent="0.55000000000000004">
      <c r="A33" s="251">
        <v>5</v>
      </c>
      <c r="B33" s="262" t="s">
        <v>63</v>
      </c>
      <c r="C33" s="73"/>
      <c r="D33" s="50"/>
      <c r="E33" s="50" t="s">
        <v>64</v>
      </c>
      <c r="F33" s="48">
        <v>2470</v>
      </c>
      <c r="G33" s="48">
        <v>340</v>
      </c>
      <c r="J33" s="75"/>
      <c r="M33" s="75"/>
    </row>
    <row r="34" spans="1:13" ht="20.100000000000001" customHeight="1" x14ac:dyDescent="0.55000000000000004">
      <c r="A34" s="252"/>
      <c r="B34" s="263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52"/>
      <c r="B35" s="263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52"/>
      <c r="B36" s="263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52"/>
      <c r="B37" s="263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55">
        <v>6</v>
      </c>
      <c r="B45" s="260" t="s">
        <v>72</v>
      </c>
      <c r="C45" s="163"/>
      <c r="D45" s="54"/>
      <c r="E45" s="54" t="s">
        <v>72</v>
      </c>
      <c r="F45" s="82">
        <v>1000</v>
      </c>
      <c r="G45" s="82">
        <v>115</v>
      </c>
      <c r="J45" s="167"/>
      <c r="M45" s="167"/>
    </row>
    <row r="46" spans="1:13" s="165" customFormat="1" ht="18.95" customHeight="1" x14ac:dyDescent="0.55000000000000004">
      <c r="A46" s="255"/>
      <c r="B46" s="261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56"/>
      <c r="B47" s="265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51">
        <v>7</v>
      </c>
      <c r="B48" s="262" t="s">
        <v>75</v>
      </c>
      <c r="C48" s="73"/>
      <c r="D48" s="50"/>
      <c r="E48" s="50" t="s">
        <v>75</v>
      </c>
      <c r="F48" s="48">
        <v>950</v>
      </c>
      <c r="G48" s="48">
        <v>145</v>
      </c>
      <c r="J48" s="42"/>
      <c r="M48" s="42"/>
    </row>
    <row r="49" spans="1:13" ht="18.95" customHeight="1" x14ac:dyDescent="0.55000000000000004">
      <c r="A49" s="252"/>
      <c r="B49" s="263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52"/>
      <c r="B50" s="263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52"/>
      <c r="B51" s="263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53"/>
      <c r="B52" s="264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54">
        <v>8</v>
      </c>
      <c r="B53" s="260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55"/>
      <c r="B54" s="261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56"/>
      <c r="B55" s="265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66" t="s">
        <v>83</v>
      </c>
      <c r="C56" s="267"/>
      <c r="D56" s="267"/>
      <c r="E56" s="268"/>
      <c r="F56" s="190">
        <f>SUM(F5:F43,F44:F55)</f>
        <v>68737</v>
      </c>
      <c r="G56" s="81">
        <f>SUM(G5:G43,G44:G55)</f>
        <v>8956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200</v>
      </c>
      <c r="G59" s="48">
        <v>20</v>
      </c>
      <c r="H59" s="53"/>
      <c r="J59" s="75"/>
      <c r="M59" s="75"/>
    </row>
    <row r="60" spans="1:13" ht="18.95" customHeight="1" x14ac:dyDescent="0.55000000000000004">
      <c r="A60" s="80"/>
      <c r="B60" s="266" t="s">
        <v>89</v>
      </c>
      <c r="C60" s="267"/>
      <c r="D60" s="267"/>
      <c r="E60" s="268"/>
      <c r="F60" s="190">
        <f>SUM(F57:F59)</f>
        <v>285</v>
      </c>
      <c r="G60" s="81">
        <f>SUM(G57:G59)</f>
        <v>30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1687</v>
      </c>
      <c r="G61" s="144">
        <v>168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2377</v>
      </c>
      <c r="G62" s="144">
        <v>234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1035</v>
      </c>
      <c r="G63" s="48">
        <v>104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662</v>
      </c>
      <c r="G64" s="144">
        <v>66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1478</v>
      </c>
      <c r="G65" s="48">
        <v>148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969</v>
      </c>
      <c r="G66" s="144">
        <v>97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1835</v>
      </c>
      <c r="G67" s="144">
        <v>184</v>
      </c>
      <c r="J67" s="75"/>
      <c r="M67" s="75"/>
    </row>
    <row r="68" spans="1:13" ht="18.95" customHeight="1" x14ac:dyDescent="0.55000000000000004">
      <c r="A68" s="80"/>
      <c r="B68" s="266" t="s">
        <v>98</v>
      </c>
      <c r="C68" s="267"/>
      <c r="D68" s="267"/>
      <c r="E68" s="268"/>
      <c r="F68" s="190">
        <f>SUM(F61:F67)</f>
        <v>10043</v>
      </c>
      <c r="G68" s="83">
        <f>SUM(G61:G67)</f>
        <v>1001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66" t="s">
        <v>103</v>
      </c>
      <c r="C72" s="267"/>
      <c r="D72" s="267"/>
      <c r="E72" s="268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1385</v>
      </c>
      <c r="G75" s="48">
        <v>198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1490</v>
      </c>
      <c r="G76" s="48">
        <v>157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2012</v>
      </c>
      <c r="G77" s="48">
        <v>167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3320</v>
      </c>
      <c r="G78" s="48">
        <v>367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6790</v>
      </c>
      <c r="G79" s="48">
        <v>1106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7130</v>
      </c>
      <c r="G80" s="48">
        <v>2631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379</v>
      </c>
      <c r="F81" s="48">
        <v>1184</v>
      </c>
      <c r="G81" s="48">
        <v>193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380</v>
      </c>
      <c r="F82" s="48">
        <v>3000</v>
      </c>
      <c r="G82" s="48">
        <v>224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381</v>
      </c>
      <c r="F83" s="48">
        <v>1510</v>
      </c>
      <c r="G83" s="48">
        <v>188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382</v>
      </c>
      <c r="F84" s="48">
        <v>830</v>
      </c>
      <c r="G84" s="48">
        <v>92</v>
      </c>
      <c r="J84" s="75"/>
      <c r="M84" s="75"/>
    </row>
    <row r="85" spans="1:13" ht="18" customHeight="1" x14ac:dyDescent="0.55000000000000004">
      <c r="A85" s="80"/>
      <c r="B85" s="266" t="s">
        <v>112</v>
      </c>
      <c r="C85" s="267"/>
      <c r="D85" s="267"/>
      <c r="E85" s="268"/>
      <c r="F85" s="190">
        <f>SUM(F75:F84)</f>
        <v>28651</v>
      </c>
      <c r="G85" s="83">
        <f>SUM(G75:G84)</f>
        <v>5323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367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375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357</v>
      </c>
      <c r="E88" s="47" t="s">
        <v>115</v>
      </c>
      <c r="F88" s="236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358</v>
      </c>
      <c r="E90" s="47" t="s">
        <v>115</v>
      </c>
      <c r="F90" s="236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359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368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376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360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361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362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363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66" t="s">
        <v>124</v>
      </c>
      <c r="C112" s="267"/>
      <c r="D112" s="267"/>
      <c r="E112" s="268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38" t="s">
        <v>125</v>
      </c>
      <c r="B113" s="239"/>
      <c r="C113" s="239"/>
      <c r="D113" s="239"/>
      <c r="E113" s="240"/>
      <c r="F113" s="191">
        <f>SUM(F56,F60,F68,F72,F85,F112)</f>
        <v>115454</v>
      </c>
      <c r="G113" s="56">
        <f>SUM(G56,G60,G68,G72,G85,G112)</f>
        <v>16216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60">
        <f>F113</f>
        <v>115454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49" t="s">
        <v>32</v>
      </c>
      <c r="B115" s="249"/>
      <c r="C115" s="249"/>
      <c r="D115" s="249"/>
      <c r="E115" s="249"/>
      <c r="F115" s="60">
        <f>G113</f>
        <v>16216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50" t="s">
        <v>377</v>
      </c>
      <c r="B117" s="250"/>
      <c r="C117" s="250"/>
      <c r="D117" s="250"/>
      <c r="E117" s="250"/>
      <c r="F117" s="250"/>
      <c r="G117" s="250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335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:G1"/>
    <mergeCell ref="A2:G2"/>
    <mergeCell ref="A4:G4"/>
    <mergeCell ref="B56:E56"/>
    <mergeCell ref="B60:E60"/>
    <mergeCell ref="B48:B52"/>
    <mergeCell ref="B53:B55"/>
    <mergeCell ref="B68:E68"/>
    <mergeCell ref="B72:E72"/>
    <mergeCell ref="B85:E85"/>
    <mergeCell ref="B112:E112"/>
    <mergeCell ref="A113:E113"/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2" zoomScale="110" zoomScaleNormal="120" workbookViewId="0">
      <selection activeCell="F65" sqref="F65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69" t="s">
        <v>241</v>
      </c>
      <c r="B1" s="269"/>
      <c r="C1" s="269"/>
      <c r="D1" s="269"/>
      <c r="E1" s="269"/>
      <c r="F1" s="269"/>
      <c r="G1" s="269"/>
    </row>
    <row r="2" spans="1:13" ht="6" customHeight="1" x14ac:dyDescent="0.6">
      <c r="A2" s="270"/>
      <c r="B2" s="270"/>
      <c r="C2" s="270"/>
      <c r="D2" s="270"/>
      <c r="E2" s="270"/>
      <c r="F2" s="270"/>
      <c r="G2" s="270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5" t="s">
        <v>128</v>
      </c>
      <c r="B16" s="245"/>
      <c r="C16" s="245"/>
      <c r="D16" s="245"/>
      <c r="E16" s="245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765</v>
      </c>
      <c r="G18" s="151">
        <v>72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10347</v>
      </c>
      <c r="G19" s="48">
        <v>870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1230</v>
      </c>
      <c r="G20" s="179">
        <v>605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600</v>
      </c>
      <c r="G21" s="48">
        <v>125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330</v>
      </c>
      <c r="G22" s="48">
        <v>60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190</v>
      </c>
      <c r="G23" s="48">
        <v>35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695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728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338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90</v>
      </c>
      <c r="G29" s="48">
        <v>11</v>
      </c>
    </row>
    <row r="30" spans="1:13" ht="24" customHeight="1" x14ac:dyDescent="0.55000000000000004">
      <c r="A30" s="245" t="s">
        <v>130</v>
      </c>
      <c r="B30" s="245"/>
      <c r="C30" s="245"/>
      <c r="D30" s="245"/>
      <c r="E30" s="245"/>
      <c r="F30" s="146">
        <f>SUM(F17:F29)</f>
        <v>15631</v>
      </c>
      <c r="G30" s="91">
        <f>G17+G18+G19+G20+G21+G22+G23+G24+G25+G26+G27+G28+G29</f>
        <v>2178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45" t="s">
        <v>132</v>
      </c>
      <c r="B41" s="245"/>
      <c r="C41" s="245"/>
      <c r="D41" s="245"/>
      <c r="E41" s="245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45" t="s">
        <v>138</v>
      </c>
      <c r="B50" s="245"/>
      <c r="C50" s="245"/>
      <c r="D50" s="245"/>
      <c r="E50" s="245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45" t="s">
        <v>140</v>
      </c>
      <c r="B64" s="245"/>
      <c r="C64" s="245"/>
      <c r="D64" s="245"/>
      <c r="E64" s="245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74" t="s">
        <v>141</v>
      </c>
      <c r="B65" s="274"/>
      <c r="C65" s="274"/>
      <c r="D65" s="274"/>
      <c r="E65" s="274"/>
      <c r="F65" s="149">
        <f>SUM(F16,F30,F41,F50,F64)</f>
        <v>261496</v>
      </c>
      <c r="G65" s="94">
        <f>SUM(G16,G30,G41,G50,G64)</f>
        <v>21901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261496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49" t="s">
        <v>32</v>
      </c>
      <c r="B68" s="249"/>
      <c r="C68" s="249"/>
      <c r="D68" s="249"/>
      <c r="E68" s="249"/>
      <c r="F68" s="115">
        <f>G65</f>
        <v>21901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5" t="s">
        <v>370</v>
      </c>
      <c r="B70" s="275"/>
      <c r="C70" s="275"/>
      <c r="D70" s="275"/>
      <c r="E70" s="275"/>
      <c r="F70" s="275"/>
      <c r="G70" s="275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8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6" t="s">
        <v>318</v>
      </c>
      <c r="B1" s="276"/>
      <c r="C1" s="276"/>
      <c r="D1" s="276"/>
      <c r="E1" s="276"/>
      <c r="F1" s="276"/>
      <c r="G1" s="276"/>
    </row>
    <row r="2" spans="1:9" x14ac:dyDescent="0.55000000000000004">
      <c r="A2" s="277"/>
      <c r="B2" s="277"/>
      <c r="C2" s="277"/>
      <c r="D2" s="277"/>
      <c r="E2" s="277"/>
      <c r="F2" s="277"/>
      <c r="G2" s="277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5" t="s">
        <v>149</v>
      </c>
      <c r="B10" s="245"/>
      <c r="C10" s="245"/>
      <c r="D10" s="245"/>
      <c r="E10" s="245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77</v>
      </c>
      <c r="G11" s="144">
        <v>4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369</v>
      </c>
      <c r="F12" s="144">
        <v>57</v>
      </c>
      <c r="G12" s="144">
        <v>4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46" t="s">
        <v>154</v>
      </c>
      <c r="B15" s="247"/>
      <c r="C15" s="247"/>
      <c r="D15" s="247"/>
      <c r="E15" s="248"/>
      <c r="F15" s="178">
        <f>SUM(F11:F14)</f>
        <v>134</v>
      </c>
      <c r="G15" s="177">
        <f>SUM(G11:G14)</f>
        <v>8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8" t="s">
        <v>159</v>
      </c>
      <c r="B20" s="239"/>
      <c r="C20" s="239"/>
      <c r="D20" s="239"/>
      <c r="E20" s="240"/>
      <c r="F20" s="191">
        <f>SUM(F10,F15,F16:F19)</f>
        <v>474</v>
      </c>
      <c r="G20" s="56">
        <f>SUM(G10,G15,G16:G19)</f>
        <v>18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474</v>
      </c>
      <c r="G21" s="59" t="s">
        <v>31</v>
      </c>
      <c r="H21" s="61"/>
      <c r="J21" s="61"/>
      <c r="M21" s="61"/>
    </row>
    <row r="22" spans="1:13" s="59" customFormat="1" x14ac:dyDescent="0.55000000000000004">
      <c r="A22" s="241" t="s">
        <v>32</v>
      </c>
      <c r="B22" s="241"/>
      <c r="C22" s="241"/>
      <c r="D22" s="241"/>
      <c r="E22" s="241"/>
      <c r="F22" s="176">
        <f>G20</f>
        <v>18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42" t="s">
        <v>374</v>
      </c>
      <c r="B24" s="242"/>
      <c r="C24" s="242"/>
      <c r="D24" s="242"/>
      <c r="E24" s="242"/>
      <c r="F24" s="242"/>
      <c r="G24" s="242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52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8" t="s">
        <v>239</v>
      </c>
      <c r="B1" s="278"/>
      <c r="C1" s="278"/>
      <c r="D1" s="278"/>
      <c r="E1" s="278"/>
      <c r="F1" s="278"/>
      <c r="G1" s="278"/>
    </row>
    <row r="2" spans="1:9" ht="6" customHeight="1" x14ac:dyDescent="0.6">
      <c r="A2" s="270"/>
      <c r="B2" s="270"/>
      <c r="C2" s="270"/>
      <c r="D2" s="270"/>
      <c r="E2" s="270"/>
      <c r="F2" s="270"/>
      <c r="G2" s="27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46" t="s">
        <v>258</v>
      </c>
      <c r="B21" s="247"/>
      <c r="C21" s="247"/>
      <c r="D21" s="247"/>
      <c r="E21" s="247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340</v>
      </c>
      <c r="E22" s="97" t="s">
        <v>341</v>
      </c>
      <c r="F22" s="234">
        <v>201</v>
      </c>
      <c r="G22" s="234">
        <v>49</v>
      </c>
      <c r="H22" s="42" t="s">
        <v>346</v>
      </c>
      <c r="I22" s="49"/>
    </row>
    <row r="23" spans="1:13" s="59" customFormat="1" x14ac:dyDescent="0.55000000000000004">
      <c r="A23" s="279" t="s">
        <v>342</v>
      </c>
      <c r="B23" s="280"/>
      <c r="C23" s="280"/>
      <c r="D23" s="280"/>
      <c r="E23" s="280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345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345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345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345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345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/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/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/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/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/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/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345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/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/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345</v>
      </c>
      <c r="I51" s="201"/>
      <c r="J51" s="202"/>
      <c r="M51" s="202"/>
    </row>
    <row r="52" spans="1:13" x14ac:dyDescent="0.55000000000000004">
      <c r="A52" s="246" t="s">
        <v>237</v>
      </c>
      <c r="B52" s="247"/>
      <c r="C52" s="247"/>
      <c r="D52" s="247"/>
      <c r="E52" s="247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203</v>
      </c>
      <c r="G53" s="233">
        <v>22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152</v>
      </c>
      <c r="G54" s="233">
        <v>20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515</v>
      </c>
      <c r="G55" s="233">
        <v>50</v>
      </c>
      <c r="H55" s="51"/>
      <c r="I55" s="52"/>
      <c r="J55" s="53"/>
      <c r="M55" s="53"/>
    </row>
    <row r="56" spans="1:13" s="59" customFormat="1" x14ac:dyDescent="0.55000000000000004">
      <c r="A56" s="279" t="s">
        <v>238</v>
      </c>
      <c r="B56" s="280"/>
      <c r="C56" s="280"/>
      <c r="D56" s="280"/>
      <c r="E56" s="280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81" t="s">
        <v>256</v>
      </c>
      <c r="B60" s="282"/>
      <c r="C60" s="282"/>
      <c r="D60" s="282"/>
      <c r="E60" s="282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83" t="s">
        <v>257</v>
      </c>
      <c r="B63" s="284"/>
      <c r="C63" s="284"/>
      <c r="D63" s="284"/>
      <c r="E63" s="284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38" t="s">
        <v>193</v>
      </c>
      <c r="B64" s="239"/>
      <c r="C64" s="239"/>
      <c r="D64" s="239"/>
      <c r="E64" s="240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49" t="s">
        <v>194</v>
      </c>
      <c r="B66" s="249"/>
      <c r="C66" s="249"/>
      <c r="D66" s="249"/>
      <c r="E66" s="249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75" t="s">
        <v>377</v>
      </c>
      <c r="B67" s="275"/>
      <c r="C67" s="275"/>
      <c r="D67" s="275"/>
      <c r="E67" s="275"/>
      <c r="F67" s="275"/>
      <c r="G67" s="275"/>
      <c r="H67" s="63"/>
      <c r="I67" s="64"/>
      <c r="J67" s="63"/>
      <c r="M67" s="63"/>
    </row>
    <row r="68" spans="1:13" ht="51" customHeight="1" x14ac:dyDescent="0.55000000000000004">
      <c r="A68" s="42" t="s">
        <v>339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19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5" t="s">
        <v>242</v>
      </c>
      <c r="B1" s="285"/>
      <c r="C1" s="285"/>
      <c r="D1" s="285"/>
      <c r="E1" s="285"/>
      <c r="F1" s="285"/>
      <c r="G1" s="285"/>
    </row>
    <row r="2" spans="1:9" ht="6" customHeight="1" x14ac:dyDescent="0.6">
      <c r="A2" s="270"/>
      <c r="B2" s="270"/>
      <c r="C2" s="270"/>
      <c r="D2" s="270"/>
      <c r="E2" s="270"/>
      <c r="F2" s="270"/>
      <c r="G2" s="270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99</v>
      </c>
      <c r="B7" s="130" t="s">
        <v>198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328</v>
      </c>
      <c r="E8" s="47" t="s">
        <v>329</v>
      </c>
      <c r="F8" s="48">
        <v>83</v>
      </c>
      <c r="G8" s="48">
        <v>2</v>
      </c>
      <c r="I8" s="49"/>
    </row>
    <row r="9" spans="1:9" x14ac:dyDescent="0.55000000000000004">
      <c r="A9" s="204" t="s">
        <v>105</v>
      </c>
      <c r="B9" s="205" t="s">
        <v>199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282</v>
      </c>
      <c r="E10" s="154" t="s">
        <v>282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283</v>
      </c>
      <c r="E11" s="154" t="s">
        <v>282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303</v>
      </c>
      <c r="E12" s="154" t="s">
        <v>303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330</v>
      </c>
      <c r="E13" s="154" t="s">
        <v>331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331</v>
      </c>
      <c r="E14" s="154" t="s">
        <v>331</v>
      </c>
      <c r="F14" s="161">
        <v>33</v>
      </c>
      <c r="G14" s="161">
        <v>1</v>
      </c>
      <c r="I14" s="49"/>
    </row>
    <row r="15" spans="1:9" x14ac:dyDescent="0.55000000000000004">
      <c r="A15" s="118" t="s">
        <v>113</v>
      </c>
      <c r="B15" s="130" t="s">
        <v>200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167</v>
      </c>
      <c r="B16" s="100" t="s">
        <v>201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243</v>
      </c>
      <c r="E17" s="97" t="s">
        <v>244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244</v>
      </c>
      <c r="E18" s="97" t="s">
        <v>244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248</v>
      </c>
      <c r="E19" s="97" t="s">
        <v>244</v>
      </c>
      <c r="F19" s="98">
        <v>21</v>
      </c>
      <c r="G19" s="98">
        <v>3</v>
      </c>
      <c r="I19" s="49"/>
    </row>
    <row r="20" spans="1:13" x14ac:dyDescent="0.55000000000000004">
      <c r="A20" s="118" t="s">
        <v>169</v>
      </c>
      <c r="B20" s="130" t="s">
        <v>202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171</v>
      </c>
      <c r="B21" s="210" t="s">
        <v>203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332</v>
      </c>
      <c r="E22" s="215" t="s">
        <v>284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333</v>
      </c>
      <c r="E23" s="215" t="s">
        <v>284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304</v>
      </c>
      <c r="E24" s="215" t="s">
        <v>305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307</v>
      </c>
      <c r="E25" s="215" t="s">
        <v>308</v>
      </c>
      <c r="F25" s="216">
        <v>23</v>
      </c>
      <c r="G25" s="217">
        <v>2</v>
      </c>
      <c r="I25" s="49"/>
    </row>
    <row r="26" spans="1:13" x14ac:dyDescent="0.55000000000000004">
      <c r="A26" s="118" t="s">
        <v>173</v>
      </c>
      <c r="B26" s="119" t="s">
        <v>204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306</v>
      </c>
      <c r="E27" s="47" t="s">
        <v>249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250</v>
      </c>
      <c r="E28" s="47" t="s">
        <v>250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249</v>
      </c>
      <c r="E29" s="47" t="s">
        <v>249</v>
      </c>
      <c r="F29" s="48">
        <v>629</v>
      </c>
      <c r="G29" s="48">
        <v>49</v>
      </c>
      <c r="H29" s="51"/>
      <c r="I29" s="52"/>
    </row>
    <row r="30" spans="1:13" x14ac:dyDescent="0.55000000000000004">
      <c r="A30" s="238" t="s">
        <v>205</v>
      </c>
      <c r="B30" s="239"/>
      <c r="C30" s="239"/>
      <c r="D30" s="239"/>
      <c r="E30" s="240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30</v>
      </c>
      <c r="F31" s="115">
        <f>SUM(F30)</f>
        <v>3985.5</v>
      </c>
      <c r="G31" s="58" t="s">
        <v>31</v>
      </c>
      <c r="H31" s="61"/>
      <c r="I31" s="58"/>
      <c r="J31" s="61"/>
      <c r="M31" s="61"/>
    </row>
    <row r="32" spans="1:13" s="58" customFormat="1" ht="21.75" x14ac:dyDescent="0.5">
      <c r="A32" s="249" t="s">
        <v>32</v>
      </c>
      <c r="B32" s="249"/>
      <c r="C32" s="249"/>
      <c r="D32" s="249"/>
      <c r="E32" s="249"/>
      <c r="F32" s="116">
        <f>G30</f>
        <v>255</v>
      </c>
      <c r="G32" s="58" t="s">
        <v>33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5" t="s">
        <v>377</v>
      </c>
      <c r="B34" s="275"/>
      <c r="C34" s="275"/>
      <c r="D34" s="275"/>
      <c r="E34" s="275"/>
      <c r="F34" s="275"/>
      <c r="G34" s="275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34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8" t="s">
        <v>319</v>
      </c>
      <c r="B1" s="278"/>
      <c r="C1" s="278"/>
      <c r="D1" s="278"/>
      <c r="E1" s="278"/>
      <c r="F1" s="278"/>
      <c r="G1" s="278"/>
    </row>
    <row r="2" spans="1:13" ht="6" customHeight="1" x14ac:dyDescent="0.55000000000000004">
      <c r="A2" s="277"/>
      <c r="B2" s="277"/>
      <c r="C2" s="277"/>
      <c r="D2" s="277"/>
      <c r="E2" s="277"/>
      <c r="F2" s="277"/>
      <c r="G2" s="277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38" t="s">
        <v>213</v>
      </c>
      <c r="B11" s="239"/>
      <c r="C11" s="239"/>
      <c r="D11" s="239"/>
      <c r="E11" s="240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41" t="s">
        <v>32</v>
      </c>
      <c r="B13" s="241"/>
      <c r="C13" s="241"/>
      <c r="D13" s="241"/>
      <c r="E13" s="241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42" t="s">
        <v>374</v>
      </c>
      <c r="B15" s="242"/>
      <c r="C15" s="242"/>
      <c r="D15" s="242"/>
      <c r="E15" s="242"/>
      <c r="F15" s="242"/>
      <c r="G15" s="242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5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8" t="s">
        <v>344</v>
      </c>
      <c r="B1" s="288"/>
      <c r="C1" s="288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86" t="s">
        <v>383</v>
      </c>
      <c r="C3" s="287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15631</v>
      </c>
      <c r="C8" s="16">
        <f>SUM('3. กยท.ข.ตล. '!G30)</f>
        <v>2178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28651</v>
      </c>
      <c r="C10" s="13">
        <f>SUM('2. กยท.ข.ตก. '!G85)</f>
        <v>5323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10043</v>
      </c>
      <c r="C11" s="17">
        <f>SUM('2. กยท.ข.ตก. '!G68)</f>
        <v>1001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68737</v>
      </c>
      <c r="C13" s="10">
        <f>SUM('2. กยท.ข.ตก. '!G56)</f>
        <v>8956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285</v>
      </c>
      <c r="C14" s="13">
        <f>SUM('2. กยท.ข.ตก. '!G60)</f>
        <v>30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กยท.ข.ตบ.'!F32</f>
        <v>176</v>
      </c>
      <c r="C15" s="17">
        <f>'1. กยท.ข.ตบ.'!G32</f>
        <v>13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134</v>
      </c>
      <c r="C19" s="17">
        <f>'4. กยท.ข.กอ.'!G15</f>
        <v>8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323</v>
      </c>
      <c r="C30" s="132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131" t="s">
        <v>334</v>
      </c>
      <c r="B32" s="137">
        <f>SUM('6. กยท.ข.อนบ.'!F7)</f>
        <v>83</v>
      </c>
      <c r="C32" s="132">
        <f>SUM('6. กยท.ข.อนบ.'!G7)</f>
        <v>2</v>
      </c>
    </row>
    <row r="33" spans="1:9" ht="24" x14ac:dyDescent="0.55000000000000004">
      <c r="A33" s="9" t="s">
        <v>343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30</v>
      </c>
      <c r="B34" s="112"/>
      <c r="C34" s="102">
        <f>SUM(B5:B33)</f>
        <v>388326.14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233</v>
      </c>
      <c r="B35" s="111" t="s">
        <v>234</v>
      </c>
      <c r="C35" s="31">
        <f>SUM('1. กยท.ข.ตบ.'!G44+'2. กยท.ข.ตก. '!G113+'3. กยท.ข.ตล. '!G65+'4. กยท.ข.กอ.'!G20+'5. กยท.ข.น.'!G64+'6. กยท.ข.อนบ.'!G30+'7. กยท.ข.อนล.'!G11)</f>
        <v>39229</v>
      </c>
      <c r="D35" s="30"/>
      <c r="G35" s="11"/>
    </row>
    <row r="36" spans="1:9" ht="24.95" customHeight="1" x14ac:dyDescent="0.55000000000000004">
      <c r="C36" s="34" t="s">
        <v>377</v>
      </c>
    </row>
    <row r="37" spans="1:9" ht="24.95" customHeight="1" x14ac:dyDescent="0.55000000000000004">
      <c r="C37" s="218">
        <f>SUM('1. กยท.ข.ตบ.'!F45+'2. กยท.ข.ตก. '!F114+'3. กยท.ข.ตล. '!F67+'4. กยท.ข.กอ.'!F21+'5. กยท.ข.น.'!F65+'6. กยท.ข.อนบ.'!F31+'7. กยท.ข.อนล.'!F12)</f>
        <v>388326.14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รายจังหวัด30 ก.ย. 68</vt:lpstr>
      <vt:lpstr>'3. กยท.ข.ตล. '!Print_Area</vt:lpstr>
      <vt:lpstr>'รายจังหวัด30 ก.ย.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2025-10-03T05:05:48Z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