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0 ตุลาคม 2568\"/>
    </mc:Choice>
  </mc:AlternateContent>
  <xr:revisionPtr revIDLastSave="0" documentId="13_ncr:1_{95FE5E60-7CF2-4F4F-A4BE-591942613F71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1 ต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21 ต.ค.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7" i="57" l="1"/>
  <c r="F7" i="57"/>
  <c r="G85" i="53"/>
  <c r="F85" i="53"/>
  <c r="F60" i="53"/>
  <c r="G33" i="52"/>
  <c r="F33" i="52"/>
  <c r="G72" i="53"/>
  <c r="G23" i="56"/>
  <c r="C33" i="47" s="1"/>
  <c r="F23" i="56"/>
  <c r="B33" i="47" l="1"/>
  <c r="G16" i="57"/>
  <c r="F16" i="57"/>
  <c r="C32" i="47"/>
  <c r="C30" i="47"/>
  <c r="B30" i="47"/>
  <c r="C31" i="47"/>
  <c r="B31" i="47"/>
  <c r="B32" i="47" l="1"/>
  <c r="F43" i="52"/>
  <c r="F56" i="56" l="1"/>
  <c r="G52" i="56"/>
  <c r="F52" i="56"/>
  <c r="G21" i="56"/>
  <c r="F21" i="56"/>
  <c r="F33" i="57"/>
  <c r="G28" i="57"/>
  <c r="F28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3" i="52" l="1"/>
  <c r="G63" i="56"/>
  <c r="C25" i="47"/>
  <c r="B25" i="47"/>
  <c r="G56" i="53"/>
  <c r="C13" i="47" s="1"/>
  <c r="F56" i="53"/>
  <c r="G33" i="57"/>
  <c r="C27" i="47" s="1"/>
  <c r="B27" i="47"/>
  <c r="F23" i="57"/>
  <c r="F37" i="57" s="1"/>
  <c r="F38" i="57" s="1"/>
  <c r="G23" i="57"/>
  <c r="C26" i="47" s="1"/>
  <c r="G30" i="54"/>
  <c r="C8" i="47" s="1"/>
  <c r="B26" i="47" l="1"/>
  <c r="B13" i="47"/>
  <c r="B17" i="47"/>
  <c r="G37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9" i="52"/>
  <c r="C16" i="47" s="1"/>
  <c r="F39" i="52"/>
  <c r="C15" i="47"/>
  <c r="B15" i="47"/>
  <c r="B5" i="47" l="1"/>
  <c r="B14" i="47"/>
  <c r="B20" i="47"/>
  <c r="B16" i="47"/>
  <c r="F45" i="52"/>
  <c r="F46" i="52" s="1"/>
  <c r="F20" i="55"/>
  <c r="G20" i="55"/>
  <c r="F22" i="55" s="1"/>
  <c r="F68" i="54"/>
  <c r="F39" i="57"/>
  <c r="G113" i="53"/>
  <c r="B18" i="47"/>
  <c r="F113" i="53"/>
  <c r="F114" i="53" s="1"/>
  <c r="G45" i="52"/>
  <c r="F47" i="52" s="1"/>
  <c r="C18" i="47"/>
  <c r="C34" i="47" l="1"/>
  <c r="F115" i="53"/>
  <c r="C35" i="47"/>
  <c r="F21" i="55"/>
  <c r="F67" i="54"/>
  <c r="C37" i="47" l="1"/>
</calcChain>
</file>

<file path=xl/sharedStrings.xml><?xml version="1.0" encoding="utf-8"?>
<sst xmlns="http://schemas.openxmlformats.org/spreadsheetml/2006/main" count="683" uniqueCount="392">
  <si>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</si>
  <si>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</si>
  <si>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</si>
  <si>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</si>
  <si>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</si>
  <si>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</si>
  <si>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</si>
  <si>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</si>
  <si>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</si>
  <si>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</si>
  <si>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</si>
  <si>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</si>
  <si>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</si>
  <si>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</si>
  <si>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</si>
  <si>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</si>
  <si>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</si>
  <si>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</si>
  <si>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</si>
  <si>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</si>
  <si>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</si>
  <si>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</si>
  <si>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</si>
  <si>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</si>
  <si>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</si>
  <si>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</si>
  <si>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</si>
  <si>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</si>
  <si>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</si>
  <si>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</si>
  <si>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</si>
  <si>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</si>
  <si>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</si>
  <si>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</si>
  <si>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</si>
  <si>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</si>
  <si>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</si>
  <si>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</si>
  <si>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</si>
  <si>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</si>
  <si>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</si>
  <si>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</si>
  <si>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</si>
  <si>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</si>
  <si>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</si>
  <si>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</si>
  <si>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</si>
  <si>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</si>
  <si>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</si>
  <si>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</si>
  <si>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</si>
  <si>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</si>
  <si>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</si>
  <si>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</si>
  <si>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</si>
  <si>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</si>
  <si>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</si>
  <si>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</si>
  <si>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</si>
  <si>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</si>
  <si>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</si>
  <si>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</si>
  <si>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</si>
  <si>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</si>
  <si>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</si>
  <si>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</si>
  <si>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</si>
  <si>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</si>
  <si>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</si>
  <si>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</si>
  <si>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</si>
  <si>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</si>
  <si>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</si>
  <si>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</si>
  <si>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</si>
  <si>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</si>
  <si>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</si>
  <si>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</si>
  <si>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</si>
  <si>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</si>
  <si>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</si>
  <si>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</si>
  <si>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</si>
  <si>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</si>
  <si>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</si>
  <si>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</si>
  <si>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</si>
  <si>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</si>
  <si>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</si>
  <si>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</si>
  <si>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</si>
  <si>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</si>
  <si>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</si>
  <si>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</si>
  <si>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</si>
  <si>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</si>
  <si>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</si>
  <si>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</si>
  <si>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</si>
  <si>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</si>
  <si>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</si>
  <si>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</si>
  <si>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</si>
  <si>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</si>
  <si>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</si>
  <si>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</si>
  <si>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</si>
  <si>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</si>
  <si>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</si>
  <si>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</si>
  <si>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</si>
  <si>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</si>
  <si>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</si>
  <si>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</si>
  <si>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</si>
  <si>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</si>
  <si>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</si>
  <si>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</si>
  <si>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</si>
  <si>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</si>
  <si>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</si>
  <si>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</si>
  <si>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</si>
  <si>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</si>
  <si>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</si>
  <si>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</si>
  <si>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</si>
  <si>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</si>
  <si>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</si>
  <si>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</si>
  <si>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</si>
  <si>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</si>
  <si>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</si>
  <si>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</si>
  <si>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</si>
  <si>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</si>
  <si>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</si>
  <si>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</si>
  <si>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</si>
  <si>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</si>
  <si>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</si>
  <si>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</si>
  <si>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</si>
  <si>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</si>
  <si>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</si>
  <si>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</si>
  <si>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</si>
  <si>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</si>
  <si>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</si>
  <si>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</si>
  <si>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</si>
  <si>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</si>
  <si>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</si>
  <si>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</si>
  <si>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</si>
  <si>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</si>
  <si>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</si>
  <si>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</si>
  <si>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</si>
  <si>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</si>
  <si>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</si>
  <si>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</si>
  <si>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</si>
  <si>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</si>
  <si>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</si>
  <si>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</si>
  <si>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</si>
  <si>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</si>
  <si>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</si>
  <si>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</si>
  <si>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</si>
  <si>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</si>
  <si>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</si>
  <si>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</si>
  <si>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</si>
  <si>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</si>
  <si>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</si>
  <si>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</si>
  <si>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</si>
  <si>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</si>
  <si>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</si>
  <si>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</si>
  <si>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</si>
  <si>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</si>
  <si>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</si>
  <si>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</si>
  <si>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</si>
  <si>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</si>
  <si>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</si>
  <si>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</si>
  <si>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</si>
  <si>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</si>
  <si>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</si>
  <si>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</si>
  <si>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</si>
  <si>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</si>
  <si>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</si>
  <si>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</si>
  <si>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</si>
  <si>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</si>
  <si>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</si>
  <si>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</si>
  <si>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</si>
  <si>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</si>
  <si>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</si>
  <si>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</si>
  <si>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</si>
  <si>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</si>
  <si>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</si>
  <si>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</si>
  <si>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</si>
  <si>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</si>
  <si>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</si>
  <si>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</si>
  <si>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</si>
  <si>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</si>
  <si>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</si>
  <si>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</si>
  <si>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</si>
  <si>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</si>
  <si>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</si>
  <si>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</si>
  <si>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</si>
  <si>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</si>
  <si>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</si>
  <si>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</si>
  <si>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</si>
  <si>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</si>
  <si>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</si>
  <si>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</si>
  <si>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</si>
  <si>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</si>
  <si>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</si>
  <si>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</si>
  <si>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</si>
  <si>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</si>
  <si>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</si>
  <si>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</si>
  <si>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</si>
  <si>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</si>
  <si>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</si>
  <si>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</si>
  <si>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</si>
  <si>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</si>
  <si>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</si>
  <si>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</si>
  <si>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</si>
  <si>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</si>
  <si>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</si>
  <si>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</si>
  <si>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</si>
  <si>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</si>
  <si>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</si>
  <si>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</si>
  <si>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</si>
  <si>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</si>
  <si>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</si>
  <si>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</si>
  <si>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</si>
  <si>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</si>
  <si>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</si>
  <si>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</si>
  <si>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</si>
  <si>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</si>
  <si>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</si>
  <si>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</si>
  <si>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</si>
  <si>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</si>
  <si>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</si>
  <si>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</si>
  <si>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</si>
  <si>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</si>
  <si>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</si>
  <si>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</si>
  <si>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</si>
  <si>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</si>
  <si>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</si>
  <si>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</si>
  <si>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</si>
  <si>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</si>
  <si>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</si>
  <si>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</si>
  <si>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</si>
  <si>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</si>
  <si>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</si>
  <si>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</si>
  <si>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</si>
  <si>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</si>
  <si>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</si>
  <si>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</si>
  <si>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</si>
  <si>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</si>
  <si>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</si>
  <si>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</si>
  <si>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</si>
  <si>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</si>
  <si>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</si>
  <si>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</si>
  <si>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</si>
  <si>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</si>
  <si>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</si>
  <si>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</si>
  <si>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</si>
  <si>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</si>
  <si>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</si>
  <si>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</si>
  <si>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</si>
  <si>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</si>
  <si>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</si>
  <si>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</si>
  <si>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</si>
  <si>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</si>
  <si>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</si>
  <si>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</si>
  <si>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</si>
  <si>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</si>
  <si>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</si>
  <si>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</si>
  <si>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</si>
  <si>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</si>
  <si>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</si>
  <si>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</si>
  <si>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</si>
  <si>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</si>
  <si>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</si>
  <si>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</si>
  <si>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</si>
  <si>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</si>
  <si>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</si>
  <si>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</si>
  <si>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</si>
  <si>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</si>
  <si>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</si>
  <si>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</si>
  <si>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</si>
  <si>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</si>
  <si>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</si>
  <si>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</si>
  <si>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</si>
  <si>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</si>
  <si>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</si>
  <si>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</si>
  <si>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</si>
  <si>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</si>
  <si>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</si>
  <si>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</si>
  <si>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</si>
  <si>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</si>
  <si>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</si>
  <si>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</si>
  <si>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</si>
  <si>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</si>
  <si>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</si>
  <si>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</si>
  <si>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</si>
  <si>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</si>
  <si>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</si>
  <si>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</si>
  <si>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</si>
  <si>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</si>
  <si>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</si>
  <si>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</si>
  <si>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</si>
  <si>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</si>
  <si>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</si>
  <si>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</si>
  <si>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</si>
  <si>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</si>
  <si>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</si>
  <si>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</si>
  <si>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ข้อมูล ณ วันที่ 16 กันยายน 2568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</si>
  <si>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</si>
  <si>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</si>
  <si>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</si>
  <si>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</si>
  <si>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</si>
  <si>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</si>
  <si>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</si>
  <si>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</si>
  <si>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</si>
  <si>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ข้อมูล ณ วันที่ 14 ตุลาคม 2568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</si>
  <si>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</si>
  <si>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</si>
  <si>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</si>
  <si>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</si>
  <si>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</si>
  <si>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</si>
  <si>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</si>
  <si>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ข้อมูล ณ วันที่ 21 ตุลาคม 2568</t>
  </si>
  <si>
    <t>พ่วงพรหมคร</t>
  </si>
  <si>
    <t>ข้อมูล ณ วันที่ 21 ตุลาคม  2568</t>
  </si>
  <si>
    <t>ณ วันที่ 21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</si>
</sst>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7"/>
  <sheetViews>
    <sheetView showGridLines="0" view="pageBreakPreview" zoomScale="110" zoomScaleNormal="120" workbookViewId="0">
      <pane ySplit="3" topLeftCell="A34" activePane="bottomLeft" state="frozen"/>
      <selection pane="bottomLeft" activeCell="A51" sqref="A51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2" t="s">
        <v>310</v>
      </c>
      <c r="B1" s="252"/>
      <c r="C1" s="252"/>
      <c r="D1" s="252"/>
      <c r="E1" s="252"/>
      <c r="F1" s="252"/>
      <c r="G1" s="252"/>
    </row>
    <row r="2" spans="1:7" ht="6.95" customHeight="1" x14ac:dyDescent="0.55000000000000004">
      <c r="A2" s="253"/>
      <c r="B2" s="253"/>
      <c r="C2" s="253"/>
      <c r="D2" s="253"/>
      <c r="E2" s="253"/>
      <c r="F2" s="253"/>
      <c r="G2" s="253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336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337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371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348</v>
      </c>
      <c r="E17" s="46" t="s">
        <v>11</v>
      </c>
      <c r="F17" s="180">
        <v>26</v>
      </c>
      <c r="G17" s="180">
        <v>2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349</v>
      </c>
      <c r="E19" s="46" t="s">
        <v>12</v>
      </c>
      <c r="F19" s="172">
        <v>0</v>
      </c>
      <c r="G19" s="172">
        <v>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150</v>
      </c>
      <c r="G20" s="172">
        <v>11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389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350</v>
      </c>
      <c r="E24" s="46" t="s">
        <v>351</v>
      </c>
      <c r="F24" s="172">
        <v>0</v>
      </c>
      <c r="G24" s="172">
        <v>0</v>
      </c>
    </row>
    <row r="25" spans="1:7" ht="24" customHeight="1" x14ac:dyDescent="0.55000000000000004">
      <c r="A25" s="47"/>
      <c r="B25" s="46"/>
      <c r="C25" s="47"/>
      <c r="D25" s="46" t="s">
        <v>352</v>
      </c>
      <c r="E25" s="46" t="s">
        <v>351</v>
      </c>
      <c r="F25" s="172">
        <v>0</v>
      </c>
      <c r="G25" s="172">
        <v>0</v>
      </c>
    </row>
    <row r="26" spans="1:7" ht="24" customHeight="1" x14ac:dyDescent="0.55000000000000004">
      <c r="A26" s="47"/>
      <c r="B26" s="46"/>
      <c r="C26" s="47"/>
      <c r="D26" s="46" t="s">
        <v>353</v>
      </c>
      <c r="E26" s="46" t="s">
        <v>351</v>
      </c>
      <c r="F26" s="172">
        <v>0</v>
      </c>
      <c r="G26" s="172">
        <v>0</v>
      </c>
    </row>
    <row r="27" spans="1:7" ht="24" customHeight="1" x14ac:dyDescent="0.55000000000000004">
      <c r="A27" s="47"/>
      <c r="B27" s="46"/>
      <c r="C27" s="47"/>
      <c r="D27" s="46" t="s">
        <v>14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364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322</v>
      </c>
      <c r="E29" s="46" t="s">
        <v>323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372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373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365</v>
      </c>
      <c r="E32" s="46" t="s">
        <v>366</v>
      </c>
      <c r="F32" s="180">
        <v>0</v>
      </c>
      <c r="G32" s="180">
        <v>0</v>
      </c>
    </row>
    <row r="33" spans="1:13" ht="23.85" customHeight="1" x14ac:dyDescent="0.55000000000000004">
      <c r="A33" s="254" t="s">
        <v>16</v>
      </c>
      <c r="B33" s="254"/>
      <c r="C33" s="254"/>
      <c r="D33" s="254"/>
      <c r="E33" s="254"/>
      <c r="F33" s="188">
        <f>SUM(F4:F32)</f>
        <v>676</v>
      </c>
      <c r="G33" s="188">
        <f>SUM(G4:G32)</f>
        <v>63</v>
      </c>
    </row>
    <row r="34" spans="1:13" x14ac:dyDescent="0.55000000000000004">
      <c r="A34" s="47">
        <v>2</v>
      </c>
      <c r="B34" s="50" t="s">
        <v>17</v>
      </c>
      <c r="C34" s="73"/>
      <c r="D34" s="47"/>
      <c r="E34" s="50" t="s">
        <v>18</v>
      </c>
      <c r="F34" s="180">
        <v>0</v>
      </c>
      <c r="G34" s="180">
        <v>0</v>
      </c>
    </row>
    <row r="35" spans="1:13" x14ac:dyDescent="0.55000000000000004">
      <c r="A35" s="173"/>
      <c r="B35" s="50"/>
      <c r="C35" s="73"/>
      <c r="D35" s="47"/>
      <c r="E35" s="50" t="s">
        <v>19</v>
      </c>
      <c r="F35" s="180">
        <v>100</v>
      </c>
      <c r="G35" s="180">
        <v>8</v>
      </c>
    </row>
    <row r="36" spans="1:13" x14ac:dyDescent="0.55000000000000004">
      <c r="A36" s="173"/>
      <c r="B36" s="50"/>
      <c r="C36" s="73"/>
      <c r="D36" s="47"/>
      <c r="E36" s="50" t="s">
        <v>20</v>
      </c>
      <c r="F36" s="180">
        <v>90</v>
      </c>
      <c r="G36" s="180">
        <v>7</v>
      </c>
    </row>
    <row r="37" spans="1:13" x14ac:dyDescent="0.55000000000000004">
      <c r="A37" s="173"/>
      <c r="B37" s="50"/>
      <c r="C37" s="73"/>
      <c r="D37" s="47"/>
      <c r="E37" s="50" t="s">
        <v>21</v>
      </c>
      <c r="F37" s="180">
        <v>60</v>
      </c>
      <c r="G37" s="180">
        <v>5</v>
      </c>
    </row>
    <row r="38" spans="1:13" x14ac:dyDescent="0.55000000000000004">
      <c r="A38" s="173"/>
      <c r="B38" s="50"/>
      <c r="C38" s="73"/>
      <c r="D38" s="47"/>
      <c r="E38" s="50" t="s">
        <v>22</v>
      </c>
      <c r="F38" s="172">
        <v>100</v>
      </c>
      <c r="G38" s="172">
        <v>9</v>
      </c>
    </row>
    <row r="39" spans="1:13" x14ac:dyDescent="0.55000000000000004">
      <c r="A39" s="255" t="s">
        <v>23</v>
      </c>
      <c r="B39" s="256"/>
      <c r="C39" s="256"/>
      <c r="D39" s="256"/>
      <c r="E39" s="257"/>
      <c r="F39" s="186">
        <f>SUM(F34:F38)</f>
        <v>350</v>
      </c>
      <c r="G39" s="89">
        <f>SUM(G34:G38)</f>
        <v>29</v>
      </c>
    </row>
    <row r="40" spans="1:13" x14ac:dyDescent="0.55000000000000004">
      <c r="A40" s="47">
        <v>3</v>
      </c>
      <c r="B40" s="50" t="s">
        <v>24</v>
      </c>
      <c r="C40" s="73"/>
      <c r="D40" s="50"/>
      <c r="E40" s="174" t="s">
        <v>25</v>
      </c>
      <c r="F40" s="180">
        <v>0</v>
      </c>
      <c r="G40" s="180">
        <v>0</v>
      </c>
    </row>
    <row r="41" spans="1:13" ht="26.1" customHeight="1" x14ac:dyDescent="0.55000000000000004">
      <c r="A41" s="173"/>
      <c r="B41" s="50"/>
      <c r="C41" s="73"/>
      <c r="D41" s="50"/>
      <c r="E41" s="174" t="s">
        <v>260</v>
      </c>
      <c r="F41" s="180">
        <v>0</v>
      </c>
      <c r="G41" s="180">
        <v>0</v>
      </c>
    </row>
    <row r="42" spans="1:13" ht="24.95" customHeight="1" x14ac:dyDescent="0.55000000000000004">
      <c r="A42" s="173"/>
      <c r="B42" s="50"/>
      <c r="C42" s="73"/>
      <c r="D42" s="50"/>
      <c r="E42" s="174"/>
      <c r="F42" s="180">
        <v>0</v>
      </c>
      <c r="G42" s="180">
        <v>0</v>
      </c>
    </row>
    <row r="43" spans="1:13" ht="21" customHeight="1" x14ac:dyDescent="0.55000000000000004">
      <c r="A43" s="255" t="s">
        <v>26</v>
      </c>
      <c r="B43" s="256"/>
      <c r="C43" s="256"/>
      <c r="D43" s="256"/>
      <c r="E43" s="257"/>
      <c r="F43" s="185">
        <f>SUM(F40:F42)</f>
        <v>0</v>
      </c>
      <c r="G43" s="187">
        <f>SUM(G40:G42)</f>
        <v>0</v>
      </c>
    </row>
    <row r="44" spans="1:13" x14ac:dyDescent="0.55000000000000004">
      <c r="A44" s="47">
        <v>4</v>
      </c>
      <c r="B44" s="47" t="s">
        <v>27</v>
      </c>
      <c r="C44" s="73"/>
      <c r="D44" s="73"/>
      <c r="E44" s="73"/>
      <c r="F44" s="193">
        <v>0</v>
      </c>
      <c r="G44" s="193">
        <v>0</v>
      </c>
      <c r="H44" s="66"/>
    </row>
    <row r="45" spans="1:13" ht="25.5" customHeight="1" x14ac:dyDescent="0.7">
      <c r="A45" s="247" t="s">
        <v>29</v>
      </c>
      <c r="B45" s="248"/>
      <c r="C45" s="248"/>
      <c r="D45" s="248"/>
      <c r="E45" s="249"/>
      <c r="F45" s="189">
        <f>F33+F39+F43</f>
        <v>1026</v>
      </c>
      <c r="G45" s="175">
        <f>SUM(G33,G39,G40)</f>
        <v>92</v>
      </c>
      <c r="H45" s="66"/>
    </row>
    <row r="46" spans="1:13" s="59" customFormat="1" ht="32.25" customHeight="1" x14ac:dyDescent="0.55000000000000004">
      <c r="A46" s="59" t="s">
        <v>30</v>
      </c>
      <c r="F46" s="176">
        <f>F45</f>
        <v>1026</v>
      </c>
      <c r="G46" s="59" t="s">
        <v>31</v>
      </c>
      <c r="H46" s="61"/>
      <c r="J46" s="61"/>
      <c r="M46" s="61"/>
    </row>
    <row r="47" spans="1:13" s="59" customFormat="1" x14ac:dyDescent="0.55000000000000004">
      <c r="A47" s="250" t="s">
        <v>32</v>
      </c>
      <c r="B47" s="250"/>
      <c r="C47" s="250"/>
      <c r="D47" s="250"/>
      <c r="E47" s="250"/>
      <c r="F47" s="176">
        <f>G45</f>
        <v>92</v>
      </c>
      <c r="G47" s="59" t="s">
        <v>33</v>
      </c>
      <c r="I47" s="61"/>
    </row>
    <row r="48" spans="1:13" x14ac:dyDescent="0.55000000000000004">
      <c r="H48" s="53"/>
      <c r="J48" s="53"/>
      <c r="M48" s="53"/>
    </row>
    <row r="49" spans="1:13" s="65" customFormat="1" ht="21" customHeight="1" x14ac:dyDescent="0.2">
      <c r="A49" s="251" t="s">
        <v>390</v>
      </c>
      <c r="B49" s="251"/>
      <c r="C49" s="251"/>
      <c r="D49" s="251"/>
      <c r="E49" s="251"/>
      <c r="F49" s="251"/>
      <c r="G49" s="251"/>
      <c r="H49" s="63"/>
      <c r="I49" s="63"/>
      <c r="J49" s="63"/>
      <c r="M49" s="63"/>
    </row>
    <row r="50" spans="1:13" ht="30" customHeight="1" x14ac:dyDescent="0.55000000000000004">
      <c r="E50" s="57"/>
      <c r="F50" s="66"/>
      <c r="G50" s="67" t="s">
        <v>34</v>
      </c>
    </row>
    <row r="52" spans="1:13" x14ac:dyDescent="0.55000000000000004">
      <c r="E52" s="53"/>
    </row>
    <row r="54" spans="1:13" x14ac:dyDescent="0.55000000000000004">
      <c r="E54" s="68"/>
      <c r="J54" s="53"/>
      <c r="M54" s="53"/>
    </row>
    <row r="55" spans="1:13" x14ac:dyDescent="0.55000000000000004">
      <c r="H55" s="51"/>
      <c r="I55" s="53"/>
    </row>
    <row r="62" spans="1:13" x14ac:dyDescent="0.55000000000000004">
      <c r="A62" s="53"/>
    </row>
    <row r="63" spans="1:13" x14ac:dyDescent="0.55000000000000004">
      <c r="A63" s="53"/>
    </row>
    <row r="64" spans="1:13" x14ac:dyDescent="0.55000000000000004">
      <c r="A64" s="53"/>
    </row>
    <row r="65" spans="1:2" x14ac:dyDescent="0.55000000000000004">
      <c r="A65" s="53"/>
      <c r="B65" s="53"/>
    </row>
    <row r="66" spans="1:2" x14ac:dyDescent="0.55000000000000004">
      <c r="A66" s="53"/>
    </row>
    <row r="67" spans="1:2" x14ac:dyDescent="0.55000000000000004">
      <c r="A67" s="53"/>
      <c r="B67" s="53"/>
    </row>
    <row r="68" spans="1:2" x14ac:dyDescent="0.55000000000000004">
      <c r="A68" s="53"/>
    </row>
    <row r="69" spans="1:2" x14ac:dyDescent="0.55000000000000004">
      <c r="A69" s="53"/>
      <c r="B69" s="53"/>
    </row>
    <row r="71" spans="1:2" x14ac:dyDescent="0.55000000000000004">
      <c r="B71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5" spans="1:2" x14ac:dyDescent="0.55000000000000004">
      <c r="A75" s="53"/>
      <c r="B75" s="53"/>
    </row>
    <row r="77" spans="1:2" x14ac:dyDescent="0.55000000000000004">
      <c r="A77" s="53"/>
      <c r="B77" s="53"/>
    </row>
    <row r="78" spans="1:2" x14ac:dyDescent="0.55000000000000004">
      <c r="A78" s="53"/>
    </row>
    <row r="79" spans="1:2" x14ac:dyDescent="0.55000000000000004">
      <c r="B79" s="53"/>
    </row>
    <row r="80" spans="1:2" x14ac:dyDescent="0.55000000000000004">
      <c r="B80" s="53"/>
    </row>
    <row r="83" spans="1:2" x14ac:dyDescent="0.55000000000000004">
      <c r="A83" s="53"/>
    </row>
    <row r="84" spans="1:2" x14ac:dyDescent="0.55000000000000004">
      <c r="A84" s="53"/>
    </row>
    <row r="85" spans="1:2" x14ac:dyDescent="0.55000000000000004">
      <c r="A85" s="53"/>
    </row>
    <row r="87" spans="1:2" x14ac:dyDescent="0.55000000000000004">
      <c r="B87" s="53"/>
    </row>
  </sheetData>
  <mergeCells count="8">
    <mergeCell ref="A45:E45"/>
    <mergeCell ref="A47:E47"/>
    <mergeCell ref="A49:G49"/>
    <mergeCell ref="A1:G1"/>
    <mergeCell ref="A2:G2"/>
    <mergeCell ref="A33:E33"/>
    <mergeCell ref="A39:E39"/>
    <mergeCell ref="A43:E43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100" zoomScale="110" zoomScaleNormal="120" workbookViewId="0">
      <selection activeCell="F100" sqref="F100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58" t="s">
        <v>240</v>
      </c>
      <c r="B1" s="258"/>
      <c r="C1" s="258"/>
      <c r="D1" s="258"/>
      <c r="E1" s="258"/>
      <c r="F1" s="258"/>
      <c r="G1" s="258"/>
    </row>
    <row r="2" spans="1:13" ht="6" customHeight="1" x14ac:dyDescent="0.6">
      <c r="A2" s="259"/>
      <c r="B2" s="259"/>
      <c r="C2" s="259"/>
      <c r="D2" s="259"/>
      <c r="E2" s="259"/>
      <c r="F2" s="259"/>
      <c r="G2" s="259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60" t="s">
        <v>35</v>
      </c>
      <c r="B4" s="261"/>
      <c r="C4" s="261"/>
      <c r="D4" s="261"/>
      <c r="E4" s="261"/>
      <c r="F4" s="261"/>
      <c r="G4" s="262"/>
    </row>
    <row r="5" spans="1:13" ht="20.100000000000001" customHeight="1" x14ac:dyDescent="0.55000000000000004">
      <c r="A5" s="274">
        <v>1</v>
      </c>
      <c r="B5" s="280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75"/>
      <c r="B6" s="281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75"/>
      <c r="B7" s="281"/>
      <c r="C7" s="73"/>
      <c r="D7" s="50"/>
      <c r="E7" s="50" t="s">
        <v>354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76"/>
      <c r="B8" s="282"/>
      <c r="C8" s="73"/>
      <c r="D8" s="50"/>
      <c r="E8" s="50" t="s">
        <v>38</v>
      </c>
      <c r="F8" s="236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77">
        <v>2</v>
      </c>
      <c r="B9" s="269" t="s">
        <v>39</v>
      </c>
      <c r="C9" s="163"/>
      <c r="D9" s="54"/>
      <c r="E9" s="54" t="s">
        <v>40</v>
      </c>
      <c r="F9" s="82">
        <v>1333</v>
      </c>
      <c r="G9" s="82">
        <v>152</v>
      </c>
      <c r="J9" s="165"/>
      <c r="M9" s="165"/>
    </row>
    <row r="10" spans="1:13" s="165" customFormat="1" ht="20.100000000000001" customHeight="1" x14ac:dyDescent="0.55000000000000004">
      <c r="A10" s="278"/>
      <c r="B10" s="270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78"/>
      <c r="B11" s="270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78"/>
      <c r="B12" s="270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78"/>
      <c r="B13" s="270"/>
      <c r="C13" s="163"/>
      <c r="D13" s="166"/>
      <c r="E13" s="54" t="s">
        <v>355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74">
        <v>3</v>
      </c>
      <c r="B14" s="266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75"/>
      <c r="B15" s="267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75"/>
      <c r="B16" s="267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75"/>
      <c r="B17" s="267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75"/>
      <c r="B18" s="267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75"/>
      <c r="B19" s="267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75"/>
      <c r="B20" s="267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75"/>
      <c r="B21" s="267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75"/>
      <c r="B22" s="267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75"/>
      <c r="B23" s="267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75"/>
      <c r="B24" s="267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75"/>
      <c r="B25" s="267"/>
      <c r="C25" s="73"/>
      <c r="D25" s="50"/>
      <c r="E25" s="50" t="s">
        <v>356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75"/>
      <c r="B26" s="267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75"/>
      <c r="B27" s="267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75"/>
      <c r="B28" s="267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76"/>
      <c r="B29" s="268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77">
        <v>4</v>
      </c>
      <c r="B30" s="269" t="s">
        <v>59</v>
      </c>
      <c r="C30" s="163"/>
      <c r="D30" s="54"/>
      <c r="E30" s="54" t="s">
        <v>60</v>
      </c>
      <c r="F30" s="82">
        <v>0</v>
      </c>
      <c r="G30" s="82">
        <v>0</v>
      </c>
      <c r="J30" s="165"/>
      <c r="M30" s="165"/>
    </row>
    <row r="31" spans="1:13" s="164" customFormat="1" ht="20.100000000000001" customHeight="1" x14ac:dyDescent="0.55000000000000004">
      <c r="A31" s="278"/>
      <c r="B31" s="270"/>
      <c r="C31" s="163"/>
      <c r="D31" s="54"/>
      <c r="E31" s="54" t="s">
        <v>61</v>
      </c>
      <c r="F31" s="82">
        <v>290</v>
      </c>
      <c r="G31" s="82">
        <v>48</v>
      </c>
      <c r="J31" s="165"/>
      <c r="M31" s="165"/>
    </row>
    <row r="32" spans="1:13" s="164" customFormat="1" ht="20.100000000000001" customHeight="1" x14ac:dyDescent="0.55000000000000004">
      <c r="A32" s="279"/>
      <c r="B32" s="271"/>
      <c r="C32" s="163"/>
      <c r="D32" s="54"/>
      <c r="E32" s="54" t="s">
        <v>62</v>
      </c>
      <c r="F32" s="82">
        <v>208</v>
      </c>
      <c r="G32" s="82">
        <v>34</v>
      </c>
      <c r="J32" s="165"/>
      <c r="M32" s="165"/>
    </row>
    <row r="33" spans="1:13" ht="20.100000000000001" customHeight="1" x14ac:dyDescent="0.55000000000000004">
      <c r="A33" s="274">
        <v>5</v>
      </c>
      <c r="B33" s="266" t="s">
        <v>63</v>
      </c>
      <c r="C33" s="73"/>
      <c r="D33" s="50"/>
      <c r="E33" s="50" t="s">
        <v>64</v>
      </c>
      <c r="F33" s="48">
        <v>385</v>
      </c>
      <c r="G33" s="48">
        <v>39</v>
      </c>
      <c r="J33" s="75"/>
      <c r="M33" s="75"/>
    </row>
    <row r="34" spans="1:13" ht="20.100000000000001" customHeight="1" x14ac:dyDescent="0.55000000000000004">
      <c r="A34" s="275"/>
      <c r="B34" s="267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75"/>
      <c r="B35" s="267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75"/>
      <c r="B36" s="267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75"/>
      <c r="B37" s="267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78">
        <v>6</v>
      </c>
      <c r="B45" s="269" t="s">
        <v>72</v>
      </c>
      <c r="C45" s="163"/>
      <c r="D45" s="54"/>
      <c r="E45" s="54" t="s">
        <v>72</v>
      </c>
      <c r="F45" s="82">
        <v>0</v>
      </c>
      <c r="G45" s="82">
        <v>0</v>
      </c>
      <c r="J45" s="167"/>
      <c r="M45" s="167"/>
    </row>
    <row r="46" spans="1:13" s="165" customFormat="1" ht="18.95" customHeight="1" x14ac:dyDescent="0.55000000000000004">
      <c r="A46" s="278"/>
      <c r="B46" s="270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79"/>
      <c r="B47" s="271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74">
        <v>7</v>
      </c>
      <c r="B48" s="266" t="s">
        <v>75</v>
      </c>
      <c r="C48" s="73"/>
      <c r="D48" s="50"/>
      <c r="E48" s="50" t="s">
        <v>75</v>
      </c>
      <c r="F48" s="48">
        <v>0</v>
      </c>
      <c r="G48" s="48">
        <v>0</v>
      </c>
      <c r="J48" s="42"/>
      <c r="M48" s="42"/>
    </row>
    <row r="49" spans="1:13" ht="18.95" customHeight="1" x14ac:dyDescent="0.55000000000000004">
      <c r="A49" s="275"/>
      <c r="B49" s="267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75"/>
      <c r="B50" s="267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75"/>
      <c r="B51" s="267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76"/>
      <c r="B52" s="268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77">
        <v>8</v>
      </c>
      <c r="B53" s="269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78"/>
      <c r="B54" s="270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79"/>
      <c r="B55" s="271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63" t="s">
        <v>83</v>
      </c>
      <c r="C56" s="264"/>
      <c r="D56" s="264"/>
      <c r="E56" s="265"/>
      <c r="F56" s="190">
        <f>SUM(F5:F43,F44:F55)</f>
        <v>34283.5</v>
      </c>
      <c r="G56" s="81">
        <f>SUM(G5:G43,G44:G55)</f>
        <v>4285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63" t="s">
        <v>89</v>
      </c>
      <c r="C60" s="264"/>
      <c r="D60" s="264"/>
      <c r="E60" s="265"/>
      <c r="F60" s="190">
        <f>SUM(F57:F59)</f>
        <v>485</v>
      </c>
      <c r="G60" s="81">
        <f>SUM(G57:G59)</f>
        <v>160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1899</v>
      </c>
      <c r="G61" s="144">
        <v>190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2588</v>
      </c>
      <c r="G62" s="144">
        <v>259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1252</v>
      </c>
      <c r="G63" s="48">
        <v>125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832</v>
      </c>
      <c r="G64" s="144">
        <v>83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1668</v>
      </c>
      <c r="G65" s="48">
        <v>160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1152</v>
      </c>
      <c r="G66" s="144">
        <v>115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1976</v>
      </c>
      <c r="G67" s="144">
        <v>198</v>
      </c>
      <c r="J67" s="75"/>
      <c r="M67" s="75"/>
    </row>
    <row r="68" spans="1:13" ht="18.95" customHeight="1" x14ac:dyDescent="0.55000000000000004">
      <c r="A68" s="80"/>
      <c r="B68" s="263" t="s">
        <v>98</v>
      </c>
      <c r="C68" s="264"/>
      <c r="D68" s="264"/>
      <c r="E68" s="265"/>
      <c r="F68" s="190">
        <f>SUM(F61:F67)</f>
        <v>11367</v>
      </c>
      <c r="G68" s="83">
        <f>SUM(G61:G67)</f>
        <v>1130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63" t="s">
        <v>103</v>
      </c>
      <c r="C72" s="264"/>
      <c r="D72" s="264"/>
      <c r="E72" s="265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925</v>
      </c>
      <c r="G75" s="48">
        <v>103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550</v>
      </c>
      <c r="G76" s="48">
        <v>80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1550</v>
      </c>
      <c r="G77" s="48">
        <v>240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537</v>
      </c>
      <c r="G78" s="48">
        <v>69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630</v>
      </c>
      <c r="G79" s="48">
        <v>104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1100</v>
      </c>
      <c r="G80" s="48">
        <v>141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376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377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378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379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63" t="s">
        <v>112</v>
      </c>
      <c r="C85" s="264"/>
      <c r="D85" s="264"/>
      <c r="E85" s="265"/>
      <c r="F85" s="190">
        <f>SUM(F75:F84)</f>
        <v>5292</v>
      </c>
      <c r="G85" s="83">
        <f>SUM(G75:G84)</f>
        <v>737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367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374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357</v>
      </c>
      <c r="E88" s="47" t="s">
        <v>115</v>
      </c>
      <c r="F88" s="236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358</v>
      </c>
      <c r="E90" s="47" t="s">
        <v>115</v>
      </c>
      <c r="F90" s="236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359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368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375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360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361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362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363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63" t="s">
        <v>124</v>
      </c>
      <c r="C112" s="264"/>
      <c r="D112" s="264"/>
      <c r="E112" s="265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47" t="s">
        <v>125</v>
      </c>
      <c r="B113" s="248"/>
      <c r="C113" s="248"/>
      <c r="D113" s="248"/>
      <c r="E113" s="249"/>
      <c r="F113" s="191">
        <f>SUM(F56,F60,F68,F72,F85,F112)</f>
        <v>59165.5</v>
      </c>
      <c r="G113" s="56">
        <f>SUM(G56,G60,G68,G72,G85,G112)</f>
        <v>7218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46">
        <f>F113</f>
        <v>59165.5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72" t="s">
        <v>32</v>
      </c>
      <c r="B115" s="272"/>
      <c r="C115" s="272"/>
      <c r="D115" s="272"/>
      <c r="E115" s="272"/>
      <c r="F115" s="60">
        <f>G113</f>
        <v>7218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73" t="s">
        <v>388</v>
      </c>
      <c r="B117" s="273"/>
      <c r="C117" s="273"/>
      <c r="D117" s="273"/>
      <c r="E117" s="273"/>
      <c r="F117" s="273"/>
      <c r="G117" s="273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335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  <mergeCell ref="B68:E68"/>
    <mergeCell ref="B72:E72"/>
    <mergeCell ref="B85:E85"/>
    <mergeCell ref="B112:E112"/>
    <mergeCell ref="A113:E113"/>
    <mergeCell ref="A1:G1"/>
    <mergeCell ref="A2:G2"/>
    <mergeCell ref="A4:G4"/>
    <mergeCell ref="B56:E56"/>
    <mergeCell ref="B60:E60"/>
    <mergeCell ref="B48:B52"/>
    <mergeCell ref="B53:B5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B44" zoomScale="120" zoomScaleNormal="120" zoomScaleSheetLayoutView="120" workbookViewId="0">
      <selection activeCell="F51" sqref="F5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58" t="s">
        <v>241</v>
      </c>
      <c r="B1" s="258"/>
      <c r="C1" s="258"/>
      <c r="D1" s="258"/>
      <c r="E1" s="258"/>
      <c r="F1" s="258"/>
      <c r="G1" s="258"/>
    </row>
    <row r="2" spans="1:13" ht="6" customHeight="1" x14ac:dyDescent="0.6">
      <c r="A2" s="259"/>
      <c r="B2" s="259"/>
      <c r="C2" s="259"/>
      <c r="D2" s="259"/>
      <c r="E2" s="259"/>
      <c r="F2" s="259"/>
      <c r="G2" s="259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4" t="s">
        <v>128</v>
      </c>
      <c r="B16" s="254"/>
      <c r="C16" s="254"/>
      <c r="D16" s="254"/>
      <c r="E16" s="254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765</v>
      </c>
      <c r="G18" s="151">
        <v>72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10347</v>
      </c>
      <c r="G19" s="48">
        <v>870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1230</v>
      </c>
      <c r="G20" s="179">
        <v>605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600</v>
      </c>
      <c r="G21" s="48">
        <v>125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330</v>
      </c>
      <c r="G22" s="48">
        <v>60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190</v>
      </c>
      <c r="G23" s="48">
        <v>35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695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728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338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90</v>
      </c>
      <c r="G29" s="48">
        <v>11</v>
      </c>
    </row>
    <row r="30" spans="1:13" ht="24" customHeight="1" x14ac:dyDescent="0.55000000000000004">
      <c r="A30" s="254" t="s">
        <v>130</v>
      </c>
      <c r="B30" s="254"/>
      <c r="C30" s="254"/>
      <c r="D30" s="254"/>
      <c r="E30" s="254"/>
      <c r="F30" s="146">
        <f>SUM(F17:F29)</f>
        <v>15631</v>
      </c>
      <c r="G30" s="91">
        <f>G17+G18+G19+G20+G21+G22+G23+G24+G25+G26+G27+G28+G29</f>
        <v>2178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54" t="s">
        <v>132</v>
      </c>
      <c r="B41" s="254"/>
      <c r="C41" s="254"/>
      <c r="D41" s="254"/>
      <c r="E41" s="254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4" t="s">
        <v>138</v>
      </c>
      <c r="B50" s="254"/>
      <c r="C50" s="254"/>
      <c r="D50" s="254"/>
      <c r="E50" s="254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4" t="s">
        <v>140</v>
      </c>
      <c r="B64" s="254"/>
      <c r="C64" s="254"/>
      <c r="D64" s="254"/>
      <c r="E64" s="254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3" t="s">
        <v>141</v>
      </c>
      <c r="B65" s="283"/>
      <c r="C65" s="283"/>
      <c r="D65" s="283"/>
      <c r="E65" s="283"/>
      <c r="F65" s="149">
        <f>SUM(F16,F30,F41,F50,F64)</f>
        <v>261496</v>
      </c>
      <c r="G65" s="94">
        <f>SUM(G16,G30,G41,G50,G64)</f>
        <v>21901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261496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2" t="s">
        <v>32</v>
      </c>
      <c r="B68" s="272"/>
      <c r="C68" s="272"/>
      <c r="D68" s="272"/>
      <c r="E68" s="272"/>
      <c r="F68" s="115">
        <f>G65</f>
        <v>21901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4" t="s">
        <v>370</v>
      </c>
      <c r="B70" s="284"/>
      <c r="C70" s="284"/>
      <c r="D70" s="284"/>
      <c r="E70" s="284"/>
      <c r="F70" s="284"/>
      <c r="G70" s="284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5" t="s">
        <v>318</v>
      </c>
      <c r="B1" s="285"/>
      <c r="C1" s="285"/>
      <c r="D1" s="285"/>
      <c r="E1" s="285"/>
      <c r="F1" s="285"/>
      <c r="G1" s="285"/>
    </row>
    <row r="2" spans="1:9" x14ac:dyDescent="0.55000000000000004">
      <c r="A2" s="286"/>
      <c r="B2" s="286"/>
      <c r="C2" s="286"/>
      <c r="D2" s="286"/>
      <c r="E2" s="286"/>
      <c r="F2" s="286"/>
      <c r="G2" s="286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4" t="s">
        <v>149</v>
      </c>
      <c r="B10" s="254"/>
      <c r="C10" s="254"/>
      <c r="D10" s="254"/>
      <c r="E10" s="254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369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5" t="s">
        <v>154</v>
      </c>
      <c r="B15" s="256"/>
      <c r="C15" s="256"/>
      <c r="D15" s="256"/>
      <c r="E15" s="257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47" t="s">
        <v>159</v>
      </c>
      <c r="B20" s="248"/>
      <c r="C20" s="248"/>
      <c r="D20" s="248"/>
      <c r="E20" s="249"/>
      <c r="F20" s="191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0" t="s">
        <v>32</v>
      </c>
      <c r="B22" s="250"/>
      <c r="C22" s="250"/>
      <c r="D22" s="250"/>
      <c r="E22" s="250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1" t="s">
        <v>380</v>
      </c>
      <c r="B24" s="251"/>
      <c r="C24" s="251"/>
      <c r="D24" s="251"/>
      <c r="E24" s="251"/>
      <c r="F24" s="251"/>
      <c r="G24" s="251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25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7" t="s">
        <v>239</v>
      </c>
      <c r="B1" s="287"/>
      <c r="C1" s="287"/>
      <c r="D1" s="287"/>
      <c r="E1" s="287"/>
      <c r="F1" s="287"/>
      <c r="G1" s="287"/>
    </row>
    <row r="2" spans="1:9" ht="6" customHeight="1" x14ac:dyDescent="0.6">
      <c r="A2" s="259"/>
      <c r="B2" s="259"/>
      <c r="C2" s="259"/>
      <c r="D2" s="259"/>
      <c r="E2" s="259"/>
      <c r="F2" s="259"/>
      <c r="G2" s="259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55" t="s">
        <v>258</v>
      </c>
      <c r="B21" s="256"/>
      <c r="C21" s="256"/>
      <c r="D21" s="256"/>
      <c r="E21" s="256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340</v>
      </c>
      <c r="E22" s="97" t="s">
        <v>341</v>
      </c>
      <c r="F22" s="234">
        <v>201</v>
      </c>
      <c r="G22" s="234">
        <v>49</v>
      </c>
      <c r="H22" s="42" t="s">
        <v>346</v>
      </c>
      <c r="I22" s="49"/>
    </row>
    <row r="23" spans="1:13" s="59" customFormat="1" x14ac:dyDescent="0.55000000000000004">
      <c r="A23" s="288" t="s">
        <v>342</v>
      </c>
      <c r="B23" s="289"/>
      <c r="C23" s="289"/>
      <c r="D23" s="289"/>
      <c r="E23" s="289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345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345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345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345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345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 t="s">
        <v>345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 t="s">
        <v>345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 t="s">
        <v>345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 t="s">
        <v>345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 t="s">
        <v>345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 t="s">
        <v>345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345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 t="s">
        <v>345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 t="s">
        <v>345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345</v>
      </c>
      <c r="I51" s="201"/>
      <c r="J51" s="202"/>
      <c r="M51" s="202"/>
    </row>
    <row r="52" spans="1:13" x14ac:dyDescent="0.55000000000000004">
      <c r="A52" s="255" t="s">
        <v>237</v>
      </c>
      <c r="B52" s="256"/>
      <c r="C52" s="256"/>
      <c r="D52" s="256"/>
      <c r="E52" s="256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203</v>
      </c>
      <c r="G53" s="233">
        <v>22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152</v>
      </c>
      <c r="G54" s="233">
        <v>20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515</v>
      </c>
      <c r="G55" s="233">
        <v>50</v>
      </c>
      <c r="H55" s="51"/>
      <c r="I55" s="52"/>
      <c r="J55" s="53"/>
      <c r="M55" s="53"/>
    </row>
    <row r="56" spans="1:13" s="59" customFormat="1" x14ac:dyDescent="0.55000000000000004">
      <c r="A56" s="288" t="s">
        <v>238</v>
      </c>
      <c r="B56" s="289"/>
      <c r="C56" s="289"/>
      <c r="D56" s="289"/>
      <c r="E56" s="289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0" t="s">
        <v>256</v>
      </c>
      <c r="B60" s="291"/>
      <c r="C60" s="291"/>
      <c r="D60" s="291"/>
      <c r="E60" s="291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2" t="s">
        <v>257</v>
      </c>
      <c r="B63" s="293"/>
      <c r="C63" s="293"/>
      <c r="D63" s="293"/>
      <c r="E63" s="293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47" t="s">
        <v>193</v>
      </c>
      <c r="B64" s="248"/>
      <c r="C64" s="248"/>
      <c r="D64" s="248"/>
      <c r="E64" s="249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72" t="s">
        <v>194</v>
      </c>
      <c r="B66" s="272"/>
      <c r="C66" s="272"/>
      <c r="D66" s="272"/>
      <c r="E66" s="272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4" t="s">
        <v>388</v>
      </c>
      <c r="B67" s="284"/>
      <c r="C67" s="284"/>
      <c r="D67" s="284"/>
      <c r="E67" s="284"/>
      <c r="F67" s="284"/>
      <c r="G67" s="284"/>
      <c r="H67" s="63"/>
      <c r="I67" s="64"/>
      <c r="J67" s="63"/>
      <c r="M67" s="63"/>
    </row>
    <row r="68" spans="1:13" ht="51" customHeight="1" x14ac:dyDescent="0.55000000000000004">
      <c r="A68" s="42" t="s">
        <v>339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0"/>
  <sheetViews>
    <sheetView showGridLines="0" view="pageBreakPreview" zoomScale="110" zoomScaleNormal="120" workbookViewId="0">
      <pane ySplit="3" topLeftCell="A4" activePane="bottomLeft" state="frozen"/>
      <selection pane="bottomLeft" activeCell="G8" sqref="G8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4" t="s">
        <v>242</v>
      </c>
      <c r="B1" s="294"/>
      <c r="C1" s="294"/>
      <c r="D1" s="294"/>
      <c r="E1" s="294"/>
      <c r="F1" s="294"/>
      <c r="G1" s="294"/>
    </row>
    <row r="2" spans="1:9" ht="6" customHeight="1" x14ac:dyDescent="0.6">
      <c r="A2" s="259"/>
      <c r="B2" s="259"/>
      <c r="C2" s="259"/>
      <c r="D2" s="259"/>
      <c r="E2" s="259"/>
      <c r="F2" s="259"/>
      <c r="G2" s="259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8" t="s">
        <v>99</v>
      </c>
      <c r="B7" s="239" t="s">
        <v>198</v>
      </c>
      <c r="C7" s="240"/>
      <c r="D7" s="239"/>
      <c r="E7" s="240"/>
      <c r="F7" s="241">
        <f>SUM(F8:F15)</f>
        <v>401</v>
      </c>
      <c r="G7" s="241">
        <f>SUM(G8:G15)</f>
        <v>33</v>
      </c>
      <c r="I7" s="58"/>
    </row>
    <row r="8" spans="1:9" x14ac:dyDescent="0.55000000000000004">
      <c r="A8" s="242"/>
      <c r="B8" s="243"/>
      <c r="C8" s="244"/>
      <c r="D8" s="244" t="s">
        <v>328</v>
      </c>
      <c r="E8" s="244" t="s">
        <v>329</v>
      </c>
      <c r="F8" s="245">
        <v>83</v>
      </c>
      <c r="G8" s="245">
        <v>2</v>
      </c>
      <c r="I8" s="49"/>
    </row>
    <row r="9" spans="1:9" x14ac:dyDescent="0.55000000000000004">
      <c r="A9" s="242"/>
      <c r="B9" s="243"/>
      <c r="C9" s="244"/>
      <c r="D9" s="244" t="s">
        <v>381</v>
      </c>
      <c r="E9" s="244" t="s">
        <v>329</v>
      </c>
      <c r="F9" s="245">
        <v>8</v>
      </c>
      <c r="G9" s="245">
        <v>1</v>
      </c>
      <c r="I9" s="49"/>
    </row>
    <row r="10" spans="1:9" x14ac:dyDescent="0.55000000000000004">
      <c r="A10" s="242"/>
      <c r="B10" s="243"/>
      <c r="C10" s="244"/>
      <c r="D10" s="244" t="s">
        <v>382</v>
      </c>
      <c r="E10" s="244" t="s">
        <v>329</v>
      </c>
      <c r="F10" s="245">
        <v>56</v>
      </c>
      <c r="G10" s="245">
        <v>7</v>
      </c>
      <c r="I10" s="49"/>
    </row>
    <row r="11" spans="1:9" x14ac:dyDescent="0.55000000000000004">
      <c r="A11" s="242"/>
      <c r="B11" s="243"/>
      <c r="C11" s="244"/>
      <c r="D11" s="244" t="s">
        <v>383</v>
      </c>
      <c r="E11" s="244" t="s">
        <v>329</v>
      </c>
      <c r="F11" s="245">
        <v>26</v>
      </c>
      <c r="G11" s="245">
        <v>1</v>
      </c>
      <c r="I11" s="49"/>
    </row>
    <row r="12" spans="1:9" x14ac:dyDescent="0.55000000000000004">
      <c r="A12" s="242"/>
      <c r="B12" s="243"/>
      <c r="C12" s="244"/>
      <c r="D12" s="244" t="s">
        <v>384</v>
      </c>
      <c r="E12" s="244" t="s">
        <v>329</v>
      </c>
      <c r="F12" s="245">
        <v>19</v>
      </c>
      <c r="G12" s="245">
        <v>2</v>
      </c>
      <c r="I12" s="49"/>
    </row>
    <row r="13" spans="1:9" x14ac:dyDescent="0.55000000000000004">
      <c r="A13" s="242"/>
      <c r="B13" s="243"/>
      <c r="C13" s="244"/>
      <c r="D13" s="244" t="s">
        <v>385</v>
      </c>
      <c r="E13" s="244" t="s">
        <v>385</v>
      </c>
      <c r="F13" s="245">
        <v>30</v>
      </c>
      <c r="G13" s="245">
        <v>2</v>
      </c>
      <c r="I13" s="49"/>
    </row>
    <row r="14" spans="1:9" x14ac:dyDescent="0.55000000000000004">
      <c r="A14" s="242"/>
      <c r="B14" s="243"/>
      <c r="C14" s="244"/>
      <c r="D14" s="244" t="s">
        <v>385</v>
      </c>
      <c r="E14" s="244" t="s">
        <v>385</v>
      </c>
      <c r="F14" s="245">
        <v>27</v>
      </c>
      <c r="G14" s="245">
        <v>4</v>
      </c>
      <c r="I14" s="49"/>
    </row>
    <row r="15" spans="1:9" x14ac:dyDescent="0.55000000000000004">
      <c r="A15" s="242"/>
      <c r="B15" s="243"/>
      <c r="C15" s="244"/>
      <c r="D15" s="244" t="s">
        <v>386</v>
      </c>
      <c r="E15" s="244" t="s">
        <v>387</v>
      </c>
      <c r="F15" s="245">
        <v>152</v>
      </c>
      <c r="G15" s="245">
        <v>14</v>
      </c>
      <c r="I15" s="49"/>
    </row>
    <row r="16" spans="1:9" x14ac:dyDescent="0.55000000000000004">
      <c r="A16" s="204" t="s">
        <v>105</v>
      </c>
      <c r="B16" s="205" t="s">
        <v>199</v>
      </c>
      <c r="C16" s="206"/>
      <c r="D16" s="205"/>
      <c r="E16" s="206"/>
      <c r="F16" s="207">
        <f>SUM(F17:F21)</f>
        <v>582</v>
      </c>
      <c r="G16" s="207">
        <f>SUM(G17:G21)</f>
        <v>41</v>
      </c>
      <c r="I16" s="49"/>
    </row>
    <row r="17" spans="1:9" x14ac:dyDescent="0.55000000000000004">
      <c r="A17" s="208"/>
      <c r="B17" s="154"/>
      <c r="C17" s="153"/>
      <c r="D17" s="154" t="s">
        <v>282</v>
      </c>
      <c r="E17" s="154" t="s">
        <v>282</v>
      </c>
      <c r="F17" s="161">
        <v>316</v>
      </c>
      <c r="G17" s="161">
        <v>23</v>
      </c>
      <c r="I17" s="49"/>
    </row>
    <row r="18" spans="1:9" x14ac:dyDescent="0.55000000000000004">
      <c r="A18" s="208"/>
      <c r="B18" s="154"/>
      <c r="C18" s="153"/>
      <c r="D18" s="154" t="s">
        <v>283</v>
      </c>
      <c r="E18" s="154" t="s">
        <v>282</v>
      </c>
      <c r="F18" s="161">
        <v>10</v>
      </c>
      <c r="G18" s="161">
        <v>1</v>
      </c>
      <c r="I18" s="49"/>
    </row>
    <row r="19" spans="1:9" x14ac:dyDescent="0.55000000000000004">
      <c r="A19" s="208"/>
      <c r="B19" s="154"/>
      <c r="C19" s="153"/>
      <c r="D19" s="154" t="s">
        <v>303</v>
      </c>
      <c r="E19" s="154" t="s">
        <v>303</v>
      </c>
      <c r="F19" s="161">
        <v>135</v>
      </c>
      <c r="G19" s="161">
        <v>12</v>
      </c>
      <c r="I19" s="49"/>
    </row>
    <row r="20" spans="1:9" x14ac:dyDescent="0.55000000000000004">
      <c r="A20" s="208"/>
      <c r="B20" s="154"/>
      <c r="C20" s="153"/>
      <c r="D20" s="154" t="s">
        <v>330</v>
      </c>
      <c r="E20" s="154" t="s">
        <v>331</v>
      </c>
      <c r="F20" s="161">
        <v>88</v>
      </c>
      <c r="G20" s="161">
        <v>4</v>
      </c>
      <c r="I20" s="49"/>
    </row>
    <row r="21" spans="1:9" x14ac:dyDescent="0.55000000000000004">
      <c r="A21" s="208"/>
      <c r="B21" s="154"/>
      <c r="C21" s="153"/>
      <c r="D21" s="154" t="s">
        <v>331</v>
      </c>
      <c r="E21" s="154" t="s">
        <v>331</v>
      </c>
      <c r="F21" s="161">
        <v>33</v>
      </c>
      <c r="G21" s="161">
        <v>1</v>
      </c>
      <c r="I21" s="49"/>
    </row>
    <row r="22" spans="1:9" x14ac:dyDescent="0.55000000000000004">
      <c r="A22" s="118" t="s">
        <v>113</v>
      </c>
      <c r="B22" s="130" t="s">
        <v>200</v>
      </c>
      <c r="C22" s="73"/>
      <c r="D22" s="130"/>
      <c r="E22" s="73"/>
      <c r="F22" s="121">
        <v>0</v>
      </c>
      <c r="G22" s="121">
        <v>0</v>
      </c>
      <c r="I22" s="49"/>
    </row>
    <row r="23" spans="1:9" x14ac:dyDescent="0.55000000000000004">
      <c r="A23" s="117" t="s">
        <v>167</v>
      </c>
      <c r="B23" s="100" t="s">
        <v>201</v>
      </c>
      <c r="C23" s="99"/>
      <c r="D23" s="100"/>
      <c r="E23" s="99"/>
      <c r="F23" s="123">
        <f>SUM(F24:F26)</f>
        <v>1292.5</v>
      </c>
      <c r="G23" s="101">
        <f>SUM(G24:G26)</f>
        <v>88</v>
      </c>
      <c r="I23" s="49"/>
    </row>
    <row r="24" spans="1:9" x14ac:dyDescent="0.55000000000000004">
      <c r="A24" s="95"/>
      <c r="B24" s="96"/>
      <c r="C24" s="97">
        <v>1</v>
      </c>
      <c r="D24" s="96" t="s">
        <v>243</v>
      </c>
      <c r="E24" s="97" t="s">
        <v>244</v>
      </c>
      <c r="F24" s="122">
        <v>652.5</v>
      </c>
      <c r="G24" s="98">
        <v>46</v>
      </c>
      <c r="I24" s="49"/>
    </row>
    <row r="25" spans="1:9" x14ac:dyDescent="0.55000000000000004">
      <c r="A25" s="95"/>
      <c r="B25" s="96"/>
      <c r="C25" s="97"/>
      <c r="D25" s="96" t="s">
        <v>244</v>
      </c>
      <c r="E25" s="97" t="s">
        <v>244</v>
      </c>
      <c r="F25" s="98">
        <v>619</v>
      </c>
      <c r="G25" s="98">
        <v>39</v>
      </c>
      <c r="I25" s="49"/>
    </row>
    <row r="26" spans="1:9" x14ac:dyDescent="0.55000000000000004">
      <c r="A26" s="95"/>
      <c r="B26" s="96"/>
      <c r="C26" s="97"/>
      <c r="D26" s="96" t="s">
        <v>248</v>
      </c>
      <c r="E26" s="97" t="s">
        <v>244</v>
      </c>
      <c r="F26" s="98">
        <v>21</v>
      </c>
      <c r="G26" s="98">
        <v>3</v>
      </c>
      <c r="I26" s="49"/>
    </row>
    <row r="27" spans="1:9" x14ac:dyDescent="0.55000000000000004">
      <c r="A27" s="118" t="s">
        <v>169</v>
      </c>
      <c r="B27" s="130" t="s">
        <v>202</v>
      </c>
      <c r="C27" s="47"/>
      <c r="D27" s="46"/>
      <c r="E27" s="47"/>
      <c r="F27" s="48">
        <v>0</v>
      </c>
      <c r="G27" s="48">
        <v>0</v>
      </c>
      <c r="I27" s="49"/>
    </row>
    <row r="28" spans="1:9" s="59" customFormat="1" x14ac:dyDescent="0.55000000000000004">
      <c r="A28" s="209" t="s">
        <v>171</v>
      </c>
      <c r="B28" s="210" t="s">
        <v>203</v>
      </c>
      <c r="C28" s="211"/>
      <c r="D28" s="210"/>
      <c r="E28" s="211"/>
      <c r="F28" s="212">
        <f>SUM(F29:F32)</f>
        <v>315</v>
      </c>
      <c r="G28" s="212">
        <f>SUM(G29:G32)</f>
        <v>17</v>
      </c>
      <c r="I28" s="58"/>
    </row>
    <row r="29" spans="1:9" x14ac:dyDescent="0.55000000000000004">
      <c r="A29" s="213"/>
      <c r="B29" s="214"/>
      <c r="C29" s="215"/>
      <c r="D29" s="214" t="s">
        <v>332</v>
      </c>
      <c r="E29" s="215" t="s">
        <v>284</v>
      </c>
      <c r="F29" s="216">
        <v>43</v>
      </c>
      <c r="G29" s="217">
        <v>1</v>
      </c>
      <c r="I29" s="49"/>
    </row>
    <row r="30" spans="1:9" x14ac:dyDescent="0.55000000000000004">
      <c r="A30" s="213"/>
      <c r="B30" s="214"/>
      <c r="C30" s="215"/>
      <c r="D30" s="214" t="s">
        <v>333</v>
      </c>
      <c r="E30" s="215" t="s">
        <v>284</v>
      </c>
      <c r="F30" s="216">
        <v>225</v>
      </c>
      <c r="G30" s="217">
        <v>12</v>
      </c>
      <c r="I30" s="49"/>
    </row>
    <row r="31" spans="1:9" x14ac:dyDescent="0.55000000000000004">
      <c r="A31" s="213"/>
      <c r="B31" s="214"/>
      <c r="C31" s="215"/>
      <c r="D31" s="214" t="s">
        <v>304</v>
      </c>
      <c r="E31" s="215" t="s">
        <v>305</v>
      </c>
      <c r="F31" s="216">
        <v>24</v>
      </c>
      <c r="G31" s="217">
        <v>2</v>
      </c>
      <c r="I31" s="49"/>
    </row>
    <row r="32" spans="1:9" x14ac:dyDescent="0.55000000000000004">
      <c r="A32" s="213"/>
      <c r="B32" s="214"/>
      <c r="C32" s="215"/>
      <c r="D32" s="214" t="s">
        <v>307</v>
      </c>
      <c r="E32" s="215" t="s">
        <v>308</v>
      </c>
      <c r="F32" s="216">
        <v>23</v>
      </c>
      <c r="G32" s="217">
        <v>2</v>
      </c>
      <c r="I32" s="49"/>
    </row>
    <row r="33" spans="1:13" x14ac:dyDescent="0.55000000000000004">
      <c r="A33" s="118" t="s">
        <v>173</v>
      </c>
      <c r="B33" s="119" t="s">
        <v>204</v>
      </c>
      <c r="C33" s="73"/>
      <c r="D33" s="73"/>
      <c r="E33" s="73"/>
      <c r="F33" s="120">
        <f>SUM(F34:F36)</f>
        <v>1713</v>
      </c>
      <c r="G33" s="121">
        <f>SUM(G34:G36)</f>
        <v>107</v>
      </c>
      <c r="H33" s="51"/>
      <c r="I33" s="52"/>
    </row>
    <row r="34" spans="1:13" x14ac:dyDescent="0.55000000000000004">
      <c r="A34" s="45"/>
      <c r="B34" s="50"/>
      <c r="C34" s="47"/>
      <c r="D34" s="47" t="s">
        <v>306</v>
      </c>
      <c r="E34" s="47" t="s">
        <v>249</v>
      </c>
      <c r="F34" s="113">
        <v>1041</v>
      </c>
      <c r="G34" s="48">
        <v>56</v>
      </c>
      <c r="H34" s="51"/>
      <c r="I34" s="52"/>
    </row>
    <row r="35" spans="1:13" x14ac:dyDescent="0.55000000000000004">
      <c r="A35" s="45"/>
      <c r="B35" s="50"/>
      <c r="C35" s="47"/>
      <c r="D35" s="47" t="s">
        <v>250</v>
      </c>
      <c r="E35" s="47" t="s">
        <v>250</v>
      </c>
      <c r="F35" s="48">
        <v>43</v>
      </c>
      <c r="G35" s="48">
        <v>2</v>
      </c>
      <c r="H35" s="51"/>
      <c r="I35" s="52"/>
    </row>
    <row r="36" spans="1:13" x14ac:dyDescent="0.55000000000000004">
      <c r="A36" s="45"/>
      <c r="B36" s="50"/>
      <c r="C36" s="47"/>
      <c r="D36" s="47" t="s">
        <v>249</v>
      </c>
      <c r="E36" s="47" t="s">
        <v>249</v>
      </c>
      <c r="F36" s="48">
        <v>629</v>
      </c>
      <c r="G36" s="48">
        <v>49</v>
      </c>
      <c r="H36" s="51"/>
      <c r="I36" s="52"/>
    </row>
    <row r="37" spans="1:13" x14ac:dyDescent="0.55000000000000004">
      <c r="A37" s="247" t="s">
        <v>205</v>
      </c>
      <c r="B37" s="248"/>
      <c r="C37" s="248"/>
      <c r="D37" s="248"/>
      <c r="E37" s="249"/>
      <c r="F37" s="114">
        <f>SUM(F4+F5+F6+F7+F16+F22+F23+F27+F28+F33)</f>
        <v>4303.5</v>
      </c>
      <c r="G37" s="56">
        <f>SUM(G4+G5+G6+G7+G16+G22+G23+G27+G28+G33)</f>
        <v>286</v>
      </c>
      <c r="H37" s="57"/>
      <c r="I37" s="52"/>
    </row>
    <row r="38" spans="1:13" s="59" customFormat="1" ht="32.25" customHeight="1" x14ac:dyDescent="0.55000000000000004">
      <c r="A38" s="58" t="s">
        <v>30</v>
      </c>
      <c r="F38" s="115">
        <f>SUM(F37)</f>
        <v>4303.5</v>
      </c>
      <c r="G38" s="58" t="s">
        <v>31</v>
      </c>
      <c r="H38" s="61"/>
      <c r="I38" s="58"/>
      <c r="J38" s="61"/>
      <c r="M38" s="61"/>
    </row>
    <row r="39" spans="1:13" s="58" customFormat="1" ht="21.75" x14ac:dyDescent="0.5">
      <c r="A39" s="272" t="s">
        <v>32</v>
      </c>
      <c r="B39" s="272"/>
      <c r="C39" s="272"/>
      <c r="D39" s="272"/>
      <c r="E39" s="272"/>
      <c r="F39" s="116">
        <f>G37</f>
        <v>286</v>
      </c>
      <c r="G39" s="58" t="s">
        <v>33</v>
      </c>
      <c r="I39" s="62"/>
    </row>
    <row r="40" spans="1:13" x14ac:dyDescent="0.55000000000000004">
      <c r="H40" s="53"/>
      <c r="I40" s="49"/>
      <c r="J40" s="53"/>
      <c r="M40" s="53"/>
    </row>
    <row r="41" spans="1:13" s="65" customFormat="1" ht="32.25" customHeight="1" x14ac:dyDescent="0.2">
      <c r="A41" s="284" t="s">
        <v>380</v>
      </c>
      <c r="B41" s="284"/>
      <c r="C41" s="284"/>
      <c r="D41" s="284"/>
      <c r="E41" s="284"/>
      <c r="F41" s="284"/>
      <c r="G41" s="284"/>
      <c r="H41" s="63"/>
      <c r="I41" s="64"/>
      <c r="J41" s="63"/>
      <c r="M41" s="63"/>
    </row>
    <row r="42" spans="1:13" ht="35.1" customHeight="1" x14ac:dyDescent="0.55000000000000004">
      <c r="E42" s="57"/>
      <c r="F42" s="66"/>
      <c r="G42" s="67" t="s">
        <v>34</v>
      </c>
      <c r="I42" s="49"/>
    </row>
    <row r="43" spans="1:13" x14ac:dyDescent="0.55000000000000004">
      <c r="I43" s="49"/>
    </row>
    <row r="44" spans="1:13" x14ac:dyDescent="0.55000000000000004">
      <c r="E44" s="53"/>
      <c r="I44" s="49"/>
    </row>
    <row r="45" spans="1:13" x14ac:dyDescent="0.55000000000000004">
      <c r="I45" s="49"/>
    </row>
    <row r="46" spans="1:13" x14ac:dyDescent="0.55000000000000004">
      <c r="E46" s="68"/>
      <c r="J46" s="53"/>
      <c r="M46" s="53"/>
    </row>
    <row r="47" spans="1:13" x14ac:dyDescent="0.55000000000000004">
      <c r="H47" s="51"/>
      <c r="I47" s="53"/>
    </row>
    <row r="54" spans="1:2" x14ac:dyDescent="0.55000000000000004">
      <c r="A54" s="69"/>
      <c r="B54" s="70"/>
    </row>
    <row r="55" spans="1:2" x14ac:dyDescent="0.55000000000000004">
      <c r="A55" s="69"/>
      <c r="B55" s="70"/>
    </row>
    <row r="56" spans="1:2" x14ac:dyDescent="0.55000000000000004">
      <c r="A56" s="69"/>
      <c r="B56" s="70"/>
    </row>
    <row r="57" spans="1:2" x14ac:dyDescent="0.55000000000000004">
      <c r="A57" s="69"/>
      <c r="B57" s="69"/>
    </row>
    <row r="58" spans="1:2" x14ac:dyDescent="0.55000000000000004">
      <c r="A58" s="69"/>
      <c r="B58" s="70"/>
    </row>
    <row r="59" spans="1:2" x14ac:dyDescent="0.55000000000000004">
      <c r="A59" s="69"/>
      <c r="B59" s="69"/>
    </row>
    <row r="60" spans="1:2" x14ac:dyDescent="0.55000000000000004">
      <c r="A60" s="69"/>
      <c r="B60" s="70"/>
    </row>
    <row r="61" spans="1:2" x14ac:dyDescent="0.55000000000000004">
      <c r="A61" s="69"/>
      <c r="B61" s="69"/>
    </row>
    <row r="62" spans="1:2" x14ac:dyDescent="0.55000000000000004">
      <c r="A62" s="70"/>
      <c r="B62" s="70"/>
    </row>
    <row r="63" spans="1:2" x14ac:dyDescent="0.55000000000000004">
      <c r="A63" s="70"/>
      <c r="B63" s="69"/>
    </row>
    <row r="64" spans="1:2" x14ac:dyDescent="0.55000000000000004">
      <c r="A64" s="69"/>
      <c r="B64" s="70"/>
    </row>
    <row r="65" spans="1:2" x14ac:dyDescent="0.55000000000000004">
      <c r="A65" s="69"/>
      <c r="B65" s="70"/>
    </row>
    <row r="66" spans="1:2" x14ac:dyDescent="0.55000000000000004">
      <c r="A66" s="69"/>
      <c r="B66" s="70"/>
    </row>
    <row r="67" spans="1:2" x14ac:dyDescent="0.55000000000000004">
      <c r="A67" s="69"/>
      <c r="B67" s="69"/>
    </row>
    <row r="68" spans="1:2" x14ac:dyDescent="0.55000000000000004">
      <c r="A68" s="70"/>
      <c r="B68" s="70"/>
    </row>
    <row r="69" spans="1:2" x14ac:dyDescent="0.55000000000000004">
      <c r="A69" s="69"/>
      <c r="B69" s="69"/>
    </row>
    <row r="70" spans="1:2" x14ac:dyDescent="0.55000000000000004">
      <c r="A70" s="69"/>
      <c r="B70" s="70"/>
    </row>
    <row r="71" spans="1:2" x14ac:dyDescent="0.55000000000000004">
      <c r="A71" s="70"/>
      <c r="B71" s="69"/>
    </row>
    <row r="72" spans="1:2" x14ac:dyDescent="0.55000000000000004">
      <c r="A72" s="70"/>
      <c r="B72" s="69"/>
    </row>
    <row r="73" spans="1:2" x14ac:dyDescent="0.55000000000000004">
      <c r="A73" s="70"/>
      <c r="B73" s="70"/>
    </row>
    <row r="74" spans="1:2" x14ac:dyDescent="0.55000000000000004">
      <c r="A74" s="70"/>
      <c r="B74" s="70"/>
    </row>
    <row r="75" spans="1:2" x14ac:dyDescent="0.55000000000000004">
      <c r="A75" s="69"/>
      <c r="B75" s="70"/>
    </row>
    <row r="76" spans="1:2" x14ac:dyDescent="0.55000000000000004">
      <c r="A76" s="69"/>
      <c r="B76" s="70"/>
    </row>
    <row r="77" spans="1:2" x14ac:dyDescent="0.55000000000000004">
      <c r="A77" s="69"/>
      <c r="B77" s="70"/>
    </row>
    <row r="78" spans="1:2" x14ac:dyDescent="0.55000000000000004">
      <c r="A78" s="70"/>
      <c r="B78" s="70"/>
    </row>
    <row r="79" spans="1:2" x14ac:dyDescent="0.55000000000000004">
      <c r="A79" s="70"/>
      <c r="B79" s="69"/>
    </row>
    <row r="80" spans="1:2" x14ac:dyDescent="0.55000000000000004">
      <c r="A80" s="70"/>
      <c r="B80" s="70"/>
    </row>
  </sheetData>
  <mergeCells count="5">
    <mergeCell ref="A1:G1"/>
    <mergeCell ref="A2:G2"/>
    <mergeCell ref="A37:E37"/>
    <mergeCell ref="A39:E39"/>
    <mergeCell ref="A41:G41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87" t="s">
        <v>319</v>
      </c>
      <c r="B1" s="287"/>
      <c r="C1" s="287"/>
      <c r="D1" s="287"/>
      <c r="E1" s="287"/>
      <c r="F1" s="287"/>
      <c r="G1" s="287"/>
    </row>
    <row r="2" spans="1:13" ht="6" customHeight="1" x14ac:dyDescent="0.55000000000000004">
      <c r="A2" s="286"/>
      <c r="B2" s="286"/>
      <c r="C2" s="286"/>
      <c r="D2" s="286"/>
      <c r="E2" s="286"/>
      <c r="F2" s="286"/>
      <c r="G2" s="286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47" t="s">
        <v>213</v>
      </c>
      <c r="B11" s="248"/>
      <c r="C11" s="248"/>
      <c r="D11" s="248"/>
      <c r="E11" s="249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0" t="s">
        <v>32</v>
      </c>
      <c r="B13" s="250"/>
      <c r="C13" s="250"/>
      <c r="D13" s="250"/>
      <c r="E13" s="250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1" t="s">
        <v>380</v>
      </c>
      <c r="B15" s="251"/>
      <c r="C15" s="251"/>
      <c r="D15" s="251"/>
      <c r="E15" s="251"/>
      <c r="F15" s="251"/>
      <c r="G15" s="251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20" zoomScaleNormal="90" zoomScaleSheetLayoutView="120" workbookViewId="0">
      <pane ySplit="4" topLeftCell="A5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7" t="s">
        <v>344</v>
      </c>
      <c r="B1" s="297"/>
      <c r="C1" s="297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5" t="s">
        <v>391</v>
      </c>
      <c r="C3" s="296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15631</v>
      </c>
      <c r="C8" s="16">
        <f>SUM('3. กยท.ข.ตล. '!G30)</f>
        <v>2178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5292</v>
      </c>
      <c r="C10" s="13">
        <f>SUM('2. กยท.ข.ตก. '!G85)</f>
        <v>737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11367</v>
      </c>
      <c r="C11" s="17">
        <f>SUM('2. กยท.ข.ตก. '!G68)</f>
        <v>1130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34283.5</v>
      </c>
      <c r="C13" s="10">
        <f>SUM('2. กยท.ข.ตก. '!G56)</f>
        <v>4285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485</v>
      </c>
      <c r="C14" s="13">
        <f>SUM('2. กยท.ข.ตก. '!G60)</f>
        <v>160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กยท.ข.ตบ.'!F33</f>
        <v>676</v>
      </c>
      <c r="C15" s="17">
        <f>'1. กยท.ข.ตบ.'!G33</f>
        <v>63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กยท.ข.ตบ.'!F39)</f>
        <v>350</v>
      </c>
      <c r="C16" s="13">
        <f>'1. กยท.ข.ตบ.'!G39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กยท.ข.ตบ.'!F43)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กยท.ข.อนบ.'!F23)</f>
        <v>1292.5</v>
      </c>
      <c r="C26" s="132">
        <f>SUM('6. กยท.ข.อนบ.'!G23)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กยท.ข.อนบ.'!F33)</f>
        <v>1713</v>
      </c>
      <c r="C27" s="17">
        <f>SUM('6. กยท.ข.อนบ.'!G33)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582</v>
      </c>
      <c r="C28" s="132">
        <f>SUM('6. กยท.ข.อนบ.'!G16)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กยท.ข.อนบ.'!F28)</f>
        <v>315</v>
      </c>
      <c r="C29" s="17">
        <f>SUM('6. กยท.ข.อนบ.'!G28)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334</v>
      </c>
      <c r="B32" s="137">
        <f>SUM('6. กยท.ข.อนบ.'!F7)</f>
        <v>401</v>
      </c>
      <c r="C32" s="132">
        <f>SUM('6. กยท.ข.อนบ.'!G7)</f>
        <v>33</v>
      </c>
    </row>
    <row r="33" spans="1:9" ht="24" x14ac:dyDescent="0.55000000000000004">
      <c r="A33" s="9" t="s">
        <v>343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30</v>
      </c>
      <c r="B34" s="112"/>
      <c r="C34" s="102">
        <f>SUM(B5:B33)</f>
        <v>332381.64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233</v>
      </c>
      <c r="B35" s="111" t="s">
        <v>234</v>
      </c>
      <c r="C35" s="31">
        <f>SUM('1. กยท.ข.ตบ.'!G45+'2. กยท.ข.ตก. '!G113+'3. กยท.ข.ตล. '!G65+'4. กยท.ข.กอ.'!G20+'5. กยท.ข.น.'!G64+'6. กยท.ข.อนบ.'!G37+'7. กยท.ข.อนล.'!G11)</f>
        <v>30294</v>
      </c>
      <c r="D35" s="30"/>
      <c r="G35" s="11"/>
    </row>
    <row r="36" spans="1:9" ht="24.95" customHeight="1" x14ac:dyDescent="0.55000000000000004">
      <c r="C36" s="34" t="s">
        <v>388</v>
      </c>
    </row>
    <row r="37" spans="1:9" ht="24.95" customHeight="1" x14ac:dyDescent="0.55000000000000004">
      <c r="C37" s="218">
        <f>SUM('1. กยท.ข.ตบ.'!F46+'2. กยท.ข.ตก. '!F114+'3. กยท.ข.ตล. '!F67+'4. กยท.ข.กอ.'!F21+'5. กยท.ข.น.'!F65+'6. กยท.ข.อนบ.'!F38+'7. กยท.ข.อนล.'!F12)</f>
        <v>332381.64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21 ต.ค. 68</vt:lpstr>
      <vt:lpstr>'3. กยท.ข.ตล. '!Print_Area</vt:lpstr>
      <vt:lpstr>'รายจังหวัด 21 ต.ค.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2025-10-22T07:46:11Z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