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7 กรกฎาคม 2568\"/>
    </mc:Choice>
  </mc:AlternateContent>
  <xr:revisionPtr revIDLastSave="0" documentId="13_ncr:1_{1867DA37-F4FC-49E2-AB5C-F8A974F57094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8 ก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8 ก.ค.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C33" i="47" l="1"/>
  <c r="B33" i="47"/>
  <c r="G23" i="56"/>
  <c r="F23" i="56"/>
  <c r="F30" i="57"/>
  <c r="F31" i="57" s="1"/>
  <c r="G22" i="52"/>
  <c r="F22" i="52"/>
  <c r="C32" i="47"/>
  <c r="B32" i="47"/>
  <c r="G9" i="57" l="1"/>
  <c r="F9" i="57"/>
  <c r="G7" i="57"/>
  <c r="F7" i="57"/>
  <c r="C30" i="47"/>
  <c r="B30" i="47"/>
  <c r="C31" i="47"/>
  <c r="B31" i="47"/>
  <c r="F32" i="52" l="1"/>
  <c r="F58" i="56" l="1"/>
  <c r="G54" i="56"/>
  <c r="F54" i="56"/>
  <c r="G21" i="56"/>
  <c r="F21" i="56"/>
  <c r="F26" i="57"/>
  <c r="G21" i="57"/>
  <c r="F21" i="57"/>
  <c r="G62" i="56" l="1"/>
  <c r="F62" i="56"/>
  <c r="C24" i="47"/>
  <c r="C29" i="47" l="1"/>
  <c r="B29" i="47"/>
  <c r="C28" i="47"/>
  <c r="B28" i="47"/>
  <c r="C21" i="47"/>
  <c r="B21" i="47"/>
  <c r="B24" i="47"/>
  <c r="G32" i="52" l="1"/>
  <c r="G65" i="56"/>
  <c r="C25" i="47"/>
  <c r="B25" i="47"/>
  <c r="G54" i="53"/>
  <c r="C13" i="47" s="1"/>
  <c r="F54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8" i="56"/>
  <c r="G16" i="54"/>
  <c r="C7" i="47" s="1"/>
  <c r="F16" i="54"/>
  <c r="B7" i="47" s="1"/>
  <c r="B22" i="47" l="1"/>
  <c r="F66" i="56"/>
  <c r="G66" i="56"/>
  <c r="C22" i="47"/>
  <c r="F67" i="56" l="1"/>
  <c r="F66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0" i="53"/>
  <c r="C12" i="47" s="1"/>
  <c r="F100" i="53"/>
  <c r="G79" i="53"/>
  <c r="C10" i="47" s="1"/>
  <c r="F79" i="53"/>
  <c r="B10" i="47" s="1"/>
  <c r="C20" i="47"/>
  <c r="F70" i="53"/>
  <c r="G66" i="53"/>
  <c r="C11" i="47" s="1"/>
  <c r="G58" i="53"/>
  <c r="C14" i="47" s="1"/>
  <c r="F58" i="53"/>
  <c r="G28" i="52"/>
  <c r="C16" i="47" s="1"/>
  <c r="F28" i="52"/>
  <c r="C15" i="47"/>
  <c r="B15" i="47"/>
  <c r="B5" i="47" l="1"/>
  <c r="B14" i="47"/>
  <c r="B20" i="47"/>
  <c r="B16" i="47"/>
  <c r="C34" i="47" s="1"/>
  <c r="F34" i="52"/>
  <c r="F35" i="52" s="1"/>
  <c r="F65" i="54"/>
  <c r="F20" i="55"/>
  <c r="G20" i="55"/>
  <c r="F22" i="55" s="1"/>
  <c r="F68" i="54"/>
  <c r="F32" i="57"/>
  <c r="G101" i="53"/>
  <c r="B18" i="47"/>
  <c r="F101" i="53"/>
  <c r="F102" i="53" s="1"/>
  <c r="G34" i="52"/>
  <c r="F36" i="52" s="1"/>
  <c r="C18" i="47"/>
  <c r="F103" i="53" l="1"/>
  <c r="C35" i="47"/>
  <c r="F21" i="55"/>
  <c r="F67" i="54"/>
  <c r="C37" i="47" s="1"/>
</calcChain>
</file>

<file path=xl/sharedStrings.xml><?xml version="1.0" encoding="utf-8"?>
<sst xmlns="http://schemas.openxmlformats.org/spreadsheetml/2006/main" count="648" uniqueCount="373">
  <si>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</si>
  <si>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</si>
  <si>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</si>
  <si>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</si>
  <si>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</si>
  <si>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</si>
  <si>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</si>
  <si>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</si>
  <si>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</si>
  <si>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</si>
  <si>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</si>
  <si>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ท่าชนะ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</si>
  <si>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</si>
  <si>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</si>
  <si>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</si>
  <si>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</si>
  <si>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</si>
  <si>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</si>
  <si>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</si>
  <si>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</si>
  <si>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</si>
  <si>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</si>
  <si>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</si>
  <si>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</si>
  <si>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</si>
  <si>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</si>
  <si>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</si>
  <si>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</si>
  <si>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</si>
  <si>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</si>
  <si>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</si>
  <si>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</si>
  <si>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</si>
  <si>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</si>
  <si>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</si>
  <si>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</si>
  <si>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</si>
  <si>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</si>
  <si>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</si>
  <si>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</si>
  <si>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</si>
  <si>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</si>
  <si>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ควนทอง</t>
  </si>
  <si>
    <t>ขนอม</t>
  </si>
  <si>
    <t>สิชล</t>
  </si>
  <si>
    <t>เขาน้อย</t>
  </si>
  <si>
    <t>กะหรอ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</si>
  <si>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</si>
  <si>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</si>
  <si>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</si>
  <si>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</si>
  <si>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</si>
  <si>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</si>
  <si>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</si>
  <si>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</si>
  <si>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</si>
  <si>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</si>
  <si>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</si>
  <si>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</si>
  <si>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</si>
  <si>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</si>
  <si>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</si>
  <si>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</si>
  <si>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</si>
  <si>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</si>
  <si>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</si>
  <si>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</si>
  <si>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</si>
  <si>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</si>
  <si>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</si>
  <si>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</si>
  <si>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</si>
  <si>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</si>
  <si>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</si>
  <si>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</si>
  <si>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</si>
  <si>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</si>
  <si>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</si>
  <si>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</si>
  <si>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</si>
  <si>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</si>
  <si>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</si>
  <si>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</si>
  <si>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</si>
  <si>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</si>
  <si>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</si>
  <si>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</si>
  <si>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</si>
  <si>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</si>
  <si>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</si>
  <si>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</si>
  <si>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</si>
  <si>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</si>
  <si>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</si>
  <si>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</si>
  <si>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</si>
  <si>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</si>
  <si>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</si>
  <si>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</si>
  <si>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</si>
  <si>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</si>
  <si>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</si>
  <si>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</si>
  <si>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</si>
  <si>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</si>
  <si>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</si>
  <si>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</si>
  <si>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</si>
  <si>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</si>
  <si>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</si>
  <si>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</si>
  <si>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</si>
  <si>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</si>
  <si>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</si>
  <si>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</si>
  <si>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</si>
  <si>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</si>
  <si>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</si>
  <si>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</si>
  <si>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</si>
  <si>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</si>
  <si>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</si>
  <si>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</si>
  <si>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</si>
  <si>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</si>
  <si>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</si>
  <si>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</si>
  <si>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</si>
  <si>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</si>
  <si>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</si>
  <si>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</si>
  <si>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</si>
  <si>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</si>
  <si>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</si>
  <si>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</si>
  <si>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</si>
  <si>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</si>
  <si>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</si>
  <si>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</si>
  <si>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</si>
  <si>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</si>
  <si>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</si>
  <si>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</si>
  <si>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</si>
  <si>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</si>
  <si>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</si>
  <si>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</si>
  <si>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</si>
  <si>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</si>
  <si>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</si>
  <si>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</si>
  <si>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</si>
  <si>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</si>
  <si>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</si>
  <si>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</si>
  <si>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เขาสมิง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</si>
  <si>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</si>
  <si>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</si>
  <si>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</si>
  <si>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</si>
  <si>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</si>
  <si>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</si>
  <si>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</si>
  <si>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</si>
  <si>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</si>
  <si>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</si>
  <si>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</si>
  <si>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</si>
  <si>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</si>
  <si>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</si>
  <si>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</si>
  <si>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</si>
  <si>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</si>
  <si>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</si>
  <si>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</si>
  <si>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</si>
  <si>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</si>
  <si>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</si>
  <si>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</si>
  <si>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</si>
  <si>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</si>
  <si>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</si>
  <si>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</si>
  <si>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</si>
  <si>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</si>
  <si>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</si>
  <si>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</si>
  <si>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</si>
  <si>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</si>
  <si>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</si>
  <si>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</si>
  <si>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</si>
  <si>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</si>
  <si>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</si>
  <si>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</si>
  <si>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</si>
  <si>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</si>
  <si>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</si>
  <si>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</si>
  <si>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</si>
  <si>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</si>
  <si>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</si>
  <si>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</si>
  <si>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</si>
  <si>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</si>
  <si>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</si>
  <si>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</si>
  <si>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</si>
  <si>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</si>
  <si>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</si>
  <si>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</si>
  <si>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</si>
  <si>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</si>
  <si>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</si>
  <si>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</si>
  <si>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</si>
  <si>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</si>
  <si>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</si>
  <si>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</si>
  <si>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</si>
  <si>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</si>
  <si>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</si>
  <si>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</si>
  <si>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</si>
  <si>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</si>
  <si>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</si>
  <si>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</si>
  <si>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</si>
  <si>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</si>
  <si>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</si>
  <si>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</si>
  <si>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</si>
  <si>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</si>
  <si>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</si>
  <si>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</si>
  <si>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</si>
  <si>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</si>
  <si>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</si>
  <si>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</si>
  <si>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</si>
  <si>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</si>
  <si>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</si>
  <si>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</si>
  <si>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</si>
  <si>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</si>
  <si>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</si>
  <si>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</si>
  <si>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</si>
  <si>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</si>
  <si>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</si>
  <si>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</si>
  <si>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</si>
  <si>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</si>
  <si>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</si>
  <si>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</si>
  <si>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</si>
  <si>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</si>
  <si>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</si>
  <si>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</si>
  <si>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</si>
  <si>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</si>
  <si>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</si>
  <si>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</si>
  <si>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</si>
  <si>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</si>
  <si>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</si>
  <si>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</si>
  <si>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</si>
  <si>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</si>
  <si>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</si>
  <si>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</si>
  <si>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</si>
  <si>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</si>
  <si>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</si>
  <si>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</si>
  <si>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</si>
  <si>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</si>
  <si>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</si>
  <si>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</si>
  <si>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</si>
  <si>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</si>
  <si>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</si>
  <si>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</si>
  <si>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</si>
  <si>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</si>
  <si>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</si>
  <si>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</si>
  <si>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</si>
  <si>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</si>
  <si>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</si>
  <si>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</si>
  <si>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</si>
  <si>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</si>
  <si>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</si>
  <si>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</si>
  <si>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</si>
  <si>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</si>
  <si>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</si>
  <si>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</si>
  <si>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</si>
  <si>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</si>
  <si>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</si>
  <si>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</si>
  <si>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</si>
  <si>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</si>
  <si>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</si>
  <si>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</si>
  <si>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</si>
  <si>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</si>
  <si>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</si>
  <si>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</si>
  <si>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</si>
  <si>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</si>
  <si>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</si>
  <si>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</si>
  <si>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</si>
  <si>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</si>
  <si>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</si>
  <si>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</si>
  <si>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</si>
  <si>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</si>
  <si>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</si>
  <si>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t>นาโหนด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</si>
  <si>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</si>
  <si>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</si>
  <si>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</si>
  <si>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</si>
  <si>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</si>
  <si>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</si>
  <si>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</si>
  <si>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</si>
  <si>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</si>
  <si>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คลองเฉลิม</t>
  </si>
  <si>
    <t>สมหวัง</t>
  </si>
  <si>
    <t>ชะรัด</t>
  </si>
  <si>
    <t>ลำสินธุ์</t>
  </si>
  <si>
    <t>โคกม่วง</t>
  </si>
  <si>
    <t>คลองใหญ่</t>
  </si>
  <si>
    <t>นาขยาด</t>
  </si>
  <si>
    <t>เกาะเต่า</t>
  </si>
  <si>
    <t>ลานข่อย</t>
  </si>
  <si>
    <t>ตะแพน</t>
  </si>
  <si>
    <t>เขาปู่</t>
  </si>
  <si>
    <t>ทุ่งนารี</t>
  </si>
  <si>
    <t>วังใหม่</t>
  </si>
  <si>
    <t>หนองธง</t>
  </si>
  <si>
    <t>ฝาละมี</t>
  </si>
  <si>
    <t xml:space="preserve">            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</si>
  <si>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</si>
  <si>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</si>
  <si>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</si>
  <si>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</si>
  <si>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</si>
  <si>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</si>
  <si>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</si>
  <si>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</si>
  <si>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</si>
  <si>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</si>
  <si>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</si>
  <si>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</si>
  <si>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ใบยางแสดงอาการของโรคและสถานการณ์บรรเทาลง</t>
  </si>
  <si>
    <t xml:space="preserve">ไม่พบการแพร่ระบาด </t>
  </si>
  <si>
    <t>ไม่พบการแพร่ระบาด</t>
  </si>
  <si>
    <t>ปากเพรก</t>
  </si>
  <si>
    <t>นาแก</t>
  </si>
  <si>
    <t>งาว</t>
  </si>
  <si>
    <t>ข้อมูล ณ วันที่ 26 มิถุนายน 2568</t>
  </si>
  <si>
    <t>รวมจังหวัดลำปาง</t>
  </si>
  <si>
    <t>ตรวจพบลักษณะอาการคล้ายโรคใบร่วงชนิดใหม่ เจ้าหน้าที่ ศวย.นค.จะลงตรวจสอบ วันที่ 8-9 ก.ค. 68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</si>
  <si>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</si>
  <si>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</si>
  <si>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ข้อมูล ณ วันที่ 8 กรกฎาคม 2568</t>
  </si>
  <si>
    <t>ณ วันที่ 8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</si>
</sst>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76"/>
  <sheetViews>
    <sheetView showGridLines="0" view="pageBreakPreview" zoomScale="110" zoomScaleNormal="120" workbookViewId="0">
      <pane ySplit="3" topLeftCell="A19" activePane="bottomLeft" state="frozen"/>
      <selection pane="bottomLeft" activeCell="A39" sqref="A3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25" t="s">
        <v>314</v>
      </c>
      <c r="B1" s="225"/>
      <c r="C1" s="225"/>
      <c r="D1" s="225"/>
      <c r="E1" s="225"/>
      <c r="F1" s="225"/>
      <c r="G1" s="225"/>
    </row>
    <row r="2" spans="1:7" ht="6.95" customHeight="1" x14ac:dyDescent="0.55000000000000004">
      <c r="A2" s="226"/>
      <c r="B2" s="226"/>
      <c r="C2" s="226"/>
      <c r="D2" s="226"/>
      <c r="E2" s="226"/>
      <c r="F2" s="226"/>
      <c r="G2" s="226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321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315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316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317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356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318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326</v>
      </c>
      <c r="E12" s="46" t="s">
        <v>10</v>
      </c>
      <c r="F12" s="180">
        <v>0</v>
      </c>
      <c r="G12" s="180">
        <v>0</v>
      </c>
    </row>
    <row r="13" spans="1:7" ht="24" customHeight="1" x14ac:dyDescent="0.55000000000000004">
      <c r="A13" s="47"/>
      <c r="B13" s="46"/>
      <c r="C13" s="47"/>
      <c r="D13" s="46" t="s">
        <v>357</v>
      </c>
      <c r="E13" s="46" t="s">
        <v>10</v>
      </c>
      <c r="F13" s="180">
        <v>0</v>
      </c>
      <c r="G13" s="180">
        <v>0</v>
      </c>
    </row>
    <row r="14" spans="1:7" ht="24" customHeight="1" x14ac:dyDescent="0.55000000000000004">
      <c r="A14" s="47"/>
      <c r="B14" s="46"/>
      <c r="C14" s="47"/>
      <c r="D14" s="46"/>
      <c r="E14" s="46" t="s">
        <v>11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/>
      <c r="E15" s="46" t="s">
        <v>12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319</v>
      </c>
      <c r="E16" s="46" t="s">
        <v>13</v>
      </c>
      <c r="F16" s="172">
        <v>0</v>
      </c>
      <c r="G16" s="172">
        <v>0</v>
      </c>
    </row>
    <row r="17" spans="1:7" ht="24" customHeight="1" x14ac:dyDescent="0.55000000000000004">
      <c r="A17" s="47"/>
      <c r="B17" s="46"/>
      <c r="C17" s="47"/>
      <c r="D17" s="46" t="s">
        <v>320</v>
      </c>
      <c r="E17" s="46" t="s">
        <v>14</v>
      </c>
      <c r="F17" s="172">
        <v>0</v>
      </c>
      <c r="G17" s="172">
        <v>0</v>
      </c>
    </row>
    <row r="18" spans="1:7" ht="24" customHeight="1" x14ac:dyDescent="0.55000000000000004">
      <c r="A18" s="47"/>
      <c r="B18" s="46"/>
      <c r="C18" s="47"/>
      <c r="D18" s="46" t="s">
        <v>15</v>
      </c>
      <c r="E18" s="46" t="s">
        <v>15</v>
      </c>
      <c r="F18" s="180">
        <v>60</v>
      </c>
      <c r="G18" s="180">
        <v>6</v>
      </c>
    </row>
    <row r="19" spans="1:7" ht="24" customHeight="1" x14ac:dyDescent="0.55000000000000004">
      <c r="A19" s="47"/>
      <c r="B19" s="46"/>
      <c r="C19" s="47"/>
      <c r="D19" s="46" t="s">
        <v>363</v>
      </c>
      <c r="E19" s="46" t="s">
        <v>15</v>
      </c>
      <c r="F19" s="180">
        <v>20</v>
      </c>
      <c r="G19" s="180">
        <v>4</v>
      </c>
    </row>
    <row r="20" spans="1:7" ht="24" customHeight="1" x14ac:dyDescent="0.55000000000000004">
      <c r="A20" s="47"/>
      <c r="B20" s="46"/>
      <c r="C20" s="47"/>
      <c r="D20" s="46" t="s">
        <v>327</v>
      </c>
      <c r="E20" s="46" t="s">
        <v>328</v>
      </c>
      <c r="F20" s="180"/>
      <c r="G20" s="180"/>
    </row>
    <row r="21" spans="1:7" ht="24" customHeight="1" x14ac:dyDescent="0.55000000000000004">
      <c r="A21" s="47"/>
      <c r="B21" s="46"/>
      <c r="C21" s="47"/>
      <c r="D21" s="46"/>
      <c r="E21" s="46" t="s">
        <v>16</v>
      </c>
      <c r="F21" s="180">
        <v>0</v>
      </c>
      <c r="G21" s="180">
        <v>0</v>
      </c>
    </row>
    <row r="22" spans="1:7" ht="23.85" customHeight="1" x14ac:dyDescent="0.55000000000000004">
      <c r="A22" s="227" t="s">
        <v>17</v>
      </c>
      <c r="B22" s="227"/>
      <c r="C22" s="227"/>
      <c r="D22" s="227"/>
      <c r="E22" s="227"/>
      <c r="F22" s="188">
        <f>SUM(F4:F21)</f>
        <v>80</v>
      </c>
      <c r="G22" s="188">
        <f>SUM(G4:G21)</f>
        <v>10</v>
      </c>
    </row>
    <row r="23" spans="1:7" x14ac:dyDescent="0.55000000000000004">
      <c r="A23" s="47">
        <v>2</v>
      </c>
      <c r="B23" s="50" t="s">
        <v>18</v>
      </c>
      <c r="C23" s="73"/>
      <c r="D23" s="47"/>
      <c r="E23" s="50" t="s">
        <v>19</v>
      </c>
      <c r="F23" s="180">
        <v>0</v>
      </c>
      <c r="G23" s="180">
        <v>0</v>
      </c>
    </row>
    <row r="24" spans="1:7" x14ac:dyDescent="0.55000000000000004">
      <c r="A24" s="173"/>
      <c r="B24" s="50"/>
      <c r="C24" s="73"/>
      <c r="D24" s="47"/>
      <c r="E24" s="50" t="s">
        <v>20</v>
      </c>
      <c r="F24" s="180">
        <v>100</v>
      </c>
      <c r="G24" s="180">
        <v>8</v>
      </c>
    </row>
    <row r="25" spans="1:7" x14ac:dyDescent="0.55000000000000004">
      <c r="A25" s="173"/>
      <c r="B25" s="50"/>
      <c r="C25" s="73"/>
      <c r="D25" s="47"/>
      <c r="E25" s="50" t="s">
        <v>21</v>
      </c>
      <c r="F25" s="180">
        <v>80</v>
      </c>
      <c r="G25" s="180">
        <v>6</v>
      </c>
    </row>
    <row r="26" spans="1:7" x14ac:dyDescent="0.55000000000000004">
      <c r="A26" s="173"/>
      <c r="B26" s="50"/>
      <c r="C26" s="73"/>
      <c r="D26" s="47"/>
      <c r="E26" s="50" t="s">
        <v>22</v>
      </c>
      <c r="F26" s="180">
        <v>50</v>
      </c>
      <c r="G26" s="180">
        <v>4</v>
      </c>
    </row>
    <row r="27" spans="1:7" x14ac:dyDescent="0.55000000000000004">
      <c r="A27" s="173"/>
      <c r="B27" s="50"/>
      <c r="C27" s="73"/>
      <c r="D27" s="47"/>
      <c r="E27" s="50" t="s">
        <v>23</v>
      </c>
      <c r="F27" s="172">
        <v>100</v>
      </c>
      <c r="G27" s="172">
        <v>9</v>
      </c>
    </row>
    <row r="28" spans="1:7" x14ac:dyDescent="0.55000000000000004">
      <c r="A28" s="228" t="s">
        <v>24</v>
      </c>
      <c r="B28" s="229"/>
      <c r="C28" s="229"/>
      <c r="D28" s="229"/>
      <c r="E28" s="230"/>
      <c r="F28" s="186">
        <f>SUM(F23:F27)</f>
        <v>330</v>
      </c>
      <c r="G28" s="89">
        <f>SUM(G23:G27)</f>
        <v>27</v>
      </c>
    </row>
    <row r="29" spans="1:7" x14ac:dyDescent="0.55000000000000004">
      <c r="A29" s="47">
        <v>3</v>
      </c>
      <c r="B29" s="50" t="s">
        <v>25</v>
      </c>
      <c r="C29" s="73"/>
      <c r="D29" s="50"/>
      <c r="E29" s="174" t="s">
        <v>26</v>
      </c>
      <c r="F29" s="180">
        <v>0</v>
      </c>
      <c r="G29" s="180">
        <v>0</v>
      </c>
    </row>
    <row r="30" spans="1:7" ht="26.1" customHeight="1" x14ac:dyDescent="0.55000000000000004">
      <c r="A30" s="173"/>
      <c r="B30" s="50"/>
      <c r="C30" s="73"/>
      <c r="D30" s="50"/>
      <c r="E30" s="174" t="s">
        <v>264</v>
      </c>
      <c r="F30" s="180">
        <v>0</v>
      </c>
      <c r="G30" s="180">
        <v>0</v>
      </c>
    </row>
    <row r="31" spans="1:7" ht="24.95" customHeight="1" x14ac:dyDescent="0.55000000000000004">
      <c r="A31" s="173"/>
      <c r="B31" s="50"/>
      <c r="C31" s="73"/>
      <c r="D31" s="50"/>
      <c r="E31" s="174"/>
      <c r="F31" s="180">
        <v>0</v>
      </c>
      <c r="G31" s="180">
        <v>0</v>
      </c>
    </row>
    <row r="32" spans="1:7" ht="21" customHeight="1" x14ac:dyDescent="0.55000000000000004">
      <c r="A32" s="228" t="s">
        <v>27</v>
      </c>
      <c r="B32" s="229"/>
      <c r="C32" s="229"/>
      <c r="D32" s="229"/>
      <c r="E32" s="230"/>
      <c r="F32" s="185">
        <f>SUM(F29:F31)</f>
        <v>0</v>
      </c>
      <c r="G32" s="187">
        <f>SUM(G29:G31)</f>
        <v>0</v>
      </c>
    </row>
    <row r="33" spans="1:13" x14ac:dyDescent="0.55000000000000004">
      <c r="A33" s="47">
        <v>4</v>
      </c>
      <c r="B33" s="47" t="s">
        <v>28</v>
      </c>
      <c r="C33" s="73"/>
      <c r="D33" s="73"/>
      <c r="E33" s="73"/>
      <c r="F33" s="193">
        <v>0</v>
      </c>
      <c r="G33" s="193">
        <v>0</v>
      </c>
      <c r="H33" s="66"/>
    </row>
    <row r="34" spans="1:13" ht="25.5" customHeight="1" x14ac:dyDescent="0.7">
      <c r="A34" s="220" t="s">
        <v>30</v>
      </c>
      <c r="B34" s="221"/>
      <c r="C34" s="221"/>
      <c r="D34" s="221"/>
      <c r="E34" s="222"/>
      <c r="F34" s="189">
        <f>F22+F28+F32</f>
        <v>410</v>
      </c>
      <c r="G34" s="175">
        <f>SUM(G22,G28,G29)</f>
        <v>37</v>
      </c>
      <c r="H34" s="66"/>
    </row>
    <row r="35" spans="1:13" s="59" customFormat="1" ht="32.25" customHeight="1" x14ac:dyDescent="0.55000000000000004">
      <c r="A35" s="59" t="s">
        <v>31</v>
      </c>
      <c r="F35" s="176">
        <f>F34</f>
        <v>410</v>
      </c>
      <c r="G35" s="59" t="s">
        <v>32</v>
      </c>
      <c r="H35" s="61"/>
      <c r="J35" s="61"/>
      <c r="M35" s="61"/>
    </row>
    <row r="36" spans="1:13" s="59" customFormat="1" x14ac:dyDescent="0.55000000000000004">
      <c r="A36" s="223" t="s">
        <v>33</v>
      </c>
      <c r="B36" s="223"/>
      <c r="C36" s="223"/>
      <c r="D36" s="223"/>
      <c r="E36" s="223"/>
      <c r="F36" s="176">
        <f>G34</f>
        <v>37</v>
      </c>
      <c r="G36" s="59" t="s">
        <v>34</v>
      </c>
      <c r="I36" s="61"/>
    </row>
    <row r="37" spans="1:13" x14ac:dyDescent="0.55000000000000004">
      <c r="H37" s="53"/>
      <c r="J37" s="53"/>
      <c r="M37" s="53"/>
    </row>
    <row r="38" spans="1:13" s="65" customFormat="1" ht="21" customHeight="1" x14ac:dyDescent="0.2">
      <c r="A38" s="224" t="s">
        <v>371</v>
      </c>
      <c r="B38" s="224"/>
      <c r="C38" s="224"/>
      <c r="D38" s="224"/>
      <c r="E38" s="224"/>
      <c r="F38" s="224"/>
      <c r="G38" s="224"/>
      <c r="H38" s="63"/>
      <c r="I38" s="63"/>
      <c r="J38" s="63"/>
      <c r="M38" s="63"/>
    </row>
    <row r="39" spans="1:13" ht="30" customHeight="1" x14ac:dyDescent="0.55000000000000004">
      <c r="E39" s="57"/>
      <c r="F39" s="66"/>
      <c r="G39" s="67" t="s">
        <v>35</v>
      </c>
    </row>
    <row r="41" spans="1:13" x14ac:dyDescent="0.55000000000000004">
      <c r="E41" s="53"/>
    </row>
    <row r="43" spans="1:13" x14ac:dyDescent="0.55000000000000004">
      <c r="E43" s="68"/>
      <c r="J43" s="53"/>
      <c r="M43" s="53"/>
    </row>
    <row r="44" spans="1:13" x14ac:dyDescent="0.55000000000000004">
      <c r="H44" s="51"/>
      <c r="I44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4" spans="1:2" x14ac:dyDescent="0.55000000000000004">
      <c r="A54" s="53"/>
      <c r="B54" s="53"/>
    </row>
    <row r="55" spans="1:2" x14ac:dyDescent="0.55000000000000004">
      <c r="A55" s="53"/>
    </row>
    <row r="56" spans="1:2" x14ac:dyDescent="0.55000000000000004">
      <c r="A56" s="53"/>
      <c r="B56" s="53"/>
    </row>
    <row r="57" spans="1:2" x14ac:dyDescent="0.55000000000000004">
      <c r="A57" s="53"/>
    </row>
    <row r="58" spans="1:2" x14ac:dyDescent="0.55000000000000004">
      <c r="A58" s="53"/>
      <c r="B58" s="53"/>
    </row>
    <row r="60" spans="1:2" x14ac:dyDescent="0.55000000000000004">
      <c r="B60" s="53"/>
    </row>
    <row r="61" spans="1:2" x14ac:dyDescent="0.55000000000000004">
      <c r="A61" s="53"/>
    </row>
    <row r="62" spans="1:2" x14ac:dyDescent="0.55000000000000004">
      <c r="A62" s="53"/>
    </row>
    <row r="63" spans="1:2" x14ac:dyDescent="0.55000000000000004">
      <c r="A63" s="53"/>
    </row>
    <row r="64" spans="1:2" x14ac:dyDescent="0.55000000000000004">
      <c r="A64" s="53"/>
      <c r="B64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B68" s="53"/>
    </row>
    <row r="69" spans="1:2" x14ac:dyDescent="0.55000000000000004">
      <c r="B69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6" spans="1:2" x14ac:dyDescent="0.55000000000000004">
      <c r="B76" s="53"/>
    </row>
  </sheetData>
  <mergeCells count="8">
    <mergeCell ref="A34:E34"/>
    <mergeCell ref="A36:E36"/>
    <mergeCell ref="A38:G38"/>
    <mergeCell ref="A1:G1"/>
    <mergeCell ref="A2:G2"/>
    <mergeCell ref="A22:E22"/>
    <mergeCell ref="A28:E28"/>
    <mergeCell ref="A32:E3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44"/>
  <sheetViews>
    <sheetView showGridLines="0" view="pageBreakPreview" topLeftCell="A73" zoomScale="110" zoomScaleNormal="120" workbookViewId="0">
      <selection activeCell="A106" sqref="A106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51" t="s">
        <v>244</v>
      </c>
      <c r="B1" s="251"/>
      <c r="C1" s="251"/>
      <c r="D1" s="251"/>
      <c r="E1" s="251"/>
      <c r="F1" s="251"/>
      <c r="G1" s="251"/>
    </row>
    <row r="2" spans="1:13" ht="6" customHeight="1" x14ac:dyDescent="0.6">
      <c r="A2" s="252"/>
      <c r="B2" s="252"/>
      <c r="C2" s="252"/>
      <c r="D2" s="252"/>
      <c r="E2" s="252"/>
      <c r="F2" s="252"/>
      <c r="G2" s="252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53" t="s">
        <v>36</v>
      </c>
      <c r="B4" s="254"/>
      <c r="C4" s="254"/>
      <c r="D4" s="254"/>
      <c r="E4" s="254"/>
      <c r="F4" s="254"/>
      <c r="G4" s="255"/>
    </row>
    <row r="5" spans="1:13" ht="20.100000000000001" customHeight="1" x14ac:dyDescent="0.55000000000000004">
      <c r="A5" s="233">
        <v>1</v>
      </c>
      <c r="B5" s="239" t="s">
        <v>37</v>
      </c>
      <c r="C5" s="73"/>
      <c r="D5" s="50"/>
      <c r="E5" s="50" t="s">
        <v>38</v>
      </c>
      <c r="F5" s="48">
        <v>0</v>
      </c>
      <c r="G5" s="48">
        <v>0</v>
      </c>
      <c r="H5" s="57"/>
    </row>
    <row r="6" spans="1:13" ht="20.100000000000001" customHeight="1" x14ac:dyDescent="0.55000000000000004">
      <c r="A6" s="234"/>
      <c r="B6" s="240"/>
      <c r="C6" s="73"/>
      <c r="D6" s="50"/>
      <c r="E6" s="50" t="s">
        <v>255</v>
      </c>
      <c r="F6" s="48">
        <v>5</v>
      </c>
      <c r="G6" s="48">
        <v>2</v>
      </c>
      <c r="H6" s="57"/>
    </row>
    <row r="7" spans="1:13" s="74" customFormat="1" ht="20.100000000000001" customHeight="1" x14ac:dyDescent="0.55000000000000004">
      <c r="A7" s="235"/>
      <c r="B7" s="241"/>
      <c r="C7" s="73"/>
      <c r="D7" s="50"/>
      <c r="E7" s="50" t="s">
        <v>39</v>
      </c>
      <c r="F7" s="48">
        <v>19</v>
      </c>
      <c r="G7" s="48">
        <v>3</v>
      </c>
      <c r="J7" s="42"/>
      <c r="M7" s="42"/>
    </row>
    <row r="8" spans="1:13" s="164" customFormat="1" ht="20.100000000000001" customHeight="1" x14ac:dyDescent="0.55000000000000004">
      <c r="A8" s="236">
        <v>2</v>
      </c>
      <c r="B8" s="242" t="s">
        <v>40</v>
      </c>
      <c r="C8" s="163"/>
      <c r="D8" s="54"/>
      <c r="E8" s="54" t="s">
        <v>41</v>
      </c>
      <c r="F8" s="82">
        <v>107</v>
      </c>
      <c r="G8" s="82">
        <v>31</v>
      </c>
      <c r="J8" s="165"/>
      <c r="M8" s="165"/>
    </row>
    <row r="9" spans="1:13" s="165" customFormat="1" ht="20.100000000000001" customHeight="1" x14ac:dyDescent="0.55000000000000004">
      <c r="A9" s="237"/>
      <c r="B9" s="243"/>
      <c r="C9" s="163"/>
      <c r="D9" s="166" t="s">
        <v>42</v>
      </c>
      <c r="E9" s="54" t="s">
        <v>43</v>
      </c>
      <c r="F9" s="82">
        <v>0</v>
      </c>
      <c r="G9" s="82">
        <v>0</v>
      </c>
      <c r="J9" s="167"/>
      <c r="M9" s="167"/>
    </row>
    <row r="10" spans="1:13" s="165" customFormat="1" ht="20.100000000000001" customHeight="1" x14ac:dyDescent="0.55000000000000004">
      <c r="A10" s="237"/>
      <c r="B10" s="243"/>
      <c r="C10" s="163"/>
      <c r="D10" s="166"/>
      <c r="E10" s="54" t="s">
        <v>44</v>
      </c>
      <c r="F10" s="82">
        <v>84</v>
      </c>
      <c r="G10" s="82">
        <v>29</v>
      </c>
      <c r="J10" s="167"/>
      <c r="M10" s="167"/>
    </row>
    <row r="11" spans="1:13" s="165" customFormat="1" ht="20.100000000000001" customHeight="1" x14ac:dyDescent="0.55000000000000004">
      <c r="A11" s="237"/>
      <c r="B11" s="243"/>
      <c r="C11" s="163"/>
      <c r="D11" s="166" t="s">
        <v>45</v>
      </c>
      <c r="E11" s="54" t="s">
        <v>44</v>
      </c>
      <c r="F11" s="82">
        <v>0</v>
      </c>
      <c r="G11" s="82">
        <v>0</v>
      </c>
      <c r="J11" s="167"/>
      <c r="M11" s="167"/>
    </row>
    <row r="12" spans="1:13" s="164" customFormat="1" ht="20.100000000000001" customHeight="1" x14ac:dyDescent="0.55000000000000004">
      <c r="A12" s="238"/>
      <c r="B12" s="244"/>
      <c r="C12" s="163"/>
      <c r="D12" s="54" t="s">
        <v>46</v>
      </c>
      <c r="E12" s="54" t="s">
        <v>41</v>
      </c>
      <c r="F12" s="82">
        <v>0</v>
      </c>
      <c r="G12" s="82">
        <v>0</v>
      </c>
      <c r="J12" s="165"/>
      <c r="M12" s="165"/>
    </row>
    <row r="13" spans="1:13" s="74" customFormat="1" ht="20.100000000000001" customHeight="1" x14ac:dyDescent="0.55000000000000004">
      <c r="A13" s="233">
        <v>3</v>
      </c>
      <c r="B13" s="245" t="s">
        <v>47</v>
      </c>
      <c r="C13" s="73"/>
      <c r="D13" s="50"/>
      <c r="E13" s="50" t="s">
        <v>48</v>
      </c>
      <c r="F13" s="142">
        <v>0</v>
      </c>
      <c r="G13" s="142">
        <v>0</v>
      </c>
      <c r="J13" s="42"/>
      <c r="M13" s="42"/>
    </row>
    <row r="14" spans="1:13" s="74" customFormat="1" ht="20.100000000000001" customHeight="1" x14ac:dyDescent="0.55000000000000004">
      <c r="A14" s="234"/>
      <c r="B14" s="246"/>
      <c r="C14" s="73"/>
      <c r="D14" s="50" t="s">
        <v>49</v>
      </c>
      <c r="E14" s="50" t="s">
        <v>48</v>
      </c>
      <c r="F14" s="48">
        <v>0</v>
      </c>
      <c r="G14" s="48">
        <v>0</v>
      </c>
      <c r="J14" s="42"/>
      <c r="M14" s="42"/>
    </row>
    <row r="15" spans="1:13" s="74" customFormat="1" ht="20.100000000000001" customHeight="1" x14ac:dyDescent="0.55000000000000004">
      <c r="A15" s="234"/>
      <c r="B15" s="246"/>
      <c r="C15" s="73"/>
      <c r="D15" s="50" t="s">
        <v>50</v>
      </c>
      <c r="E15" s="50" t="s">
        <v>48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34"/>
      <c r="B16" s="246"/>
      <c r="C16" s="73"/>
      <c r="D16" s="50" t="s">
        <v>51</v>
      </c>
      <c r="E16" s="50" t="s">
        <v>48</v>
      </c>
      <c r="F16" s="48">
        <v>0</v>
      </c>
      <c r="G16" s="48">
        <v>0</v>
      </c>
      <c r="J16" s="42"/>
      <c r="M16" s="42"/>
    </row>
    <row r="17" spans="1:13" ht="20.100000000000001" customHeight="1" x14ac:dyDescent="0.55000000000000004">
      <c r="A17" s="234"/>
      <c r="B17" s="246"/>
      <c r="C17" s="73"/>
      <c r="D17" s="50" t="s">
        <v>52</v>
      </c>
      <c r="E17" s="50" t="s">
        <v>48</v>
      </c>
      <c r="F17" s="48">
        <v>0</v>
      </c>
      <c r="G17" s="48">
        <v>0</v>
      </c>
      <c r="J17" s="75"/>
      <c r="M17" s="75"/>
    </row>
    <row r="18" spans="1:13" ht="20.100000000000001" customHeight="1" x14ac:dyDescent="0.55000000000000004">
      <c r="A18" s="234"/>
      <c r="B18" s="246"/>
      <c r="C18" s="73"/>
      <c r="D18" s="50" t="s">
        <v>53</v>
      </c>
      <c r="E18" s="50" t="s">
        <v>48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34"/>
      <c r="B19" s="246"/>
      <c r="C19" s="73"/>
      <c r="D19" s="50" t="s">
        <v>54</v>
      </c>
      <c r="E19" s="50" t="s">
        <v>48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34"/>
      <c r="B20" s="246"/>
      <c r="C20" s="73"/>
      <c r="D20" s="50" t="s">
        <v>55</v>
      </c>
      <c r="E20" s="50" t="s">
        <v>48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34"/>
      <c r="B21" s="246"/>
      <c r="C21" s="73"/>
      <c r="D21" s="50" t="s">
        <v>56</v>
      </c>
      <c r="E21" s="50" t="s">
        <v>48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34"/>
      <c r="B22" s="246"/>
      <c r="C22" s="73"/>
      <c r="D22" s="50" t="s">
        <v>57</v>
      </c>
      <c r="E22" s="50" t="s">
        <v>48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34"/>
      <c r="B23" s="246"/>
      <c r="C23" s="73"/>
      <c r="D23" s="50" t="s">
        <v>58</v>
      </c>
      <c r="E23" s="50" t="s">
        <v>48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34"/>
      <c r="B24" s="246"/>
      <c r="C24" s="73"/>
      <c r="D24" s="171"/>
      <c r="E24" s="50" t="s">
        <v>59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34"/>
      <c r="B25" s="246"/>
      <c r="C25" s="73"/>
      <c r="D25" s="171" t="s">
        <v>60</v>
      </c>
      <c r="E25" s="50" t="s">
        <v>59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34"/>
      <c r="B26" s="246"/>
      <c r="C26" s="73"/>
      <c r="D26" s="50" t="s">
        <v>59</v>
      </c>
      <c r="E26" s="50" t="s">
        <v>59</v>
      </c>
      <c r="F26" s="48">
        <v>0</v>
      </c>
      <c r="G26" s="48">
        <v>0</v>
      </c>
      <c r="J26" s="75"/>
      <c r="M26" s="75"/>
    </row>
    <row r="27" spans="1:13" ht="20.100000000000001" customHeight="1" x14ac:dyDescent="0.55000000000000004">
      <c r="A27" s="235"/>
      <c r="B27" s="247"/>
      <c r="C27" s="73"/>
      <c r="D27" s="171" t="s">
        <v>61</v>
      </c>
      <c r="E27" s="50" t="s">
        <v>59</v>
      </c>
      <c r="F27" s="48">
        <v>0</v>
      </c>
      <c r="G27" s="48">
        <v>0</v>
      </c>
      <c r="J27" s="75"/>
      <c r="M27" s="75"/>
    </row>
    <row r="28" spans="1:13" s="74" customFormat="1" ht="20.100000000000001" customHeight="1" x14ac:dyDescent="0.55000000000000004">
      <c r="A28" s="233">
        <v>4</v>
      </c>
      <c r="B28" s="245" t="s">
        <v>62</v>
      </c>
      <c r="C28" s="73"/>
      <c r="D28" s="50"/>
      <c r="E28" s="50" t="s">
        <v>63</v>
      </c>
      <c r="F28" s="48">
        <v>0</v>
      </c>
      <c r="G28" s="48">
        <v>0</v>
      </c>
      <c r="J28" s="42"/>
      <c r="M28" s="42"/>
    </row>
    <row r="29" spans="1:13" s="74" customFormat="1" ht="20.100000000000001" customHeight="1" x14ac:dyDescent="0.55000000000000004">
      <c r="A29" s="234"/>
      <c r="B29" s="246"/>
      <c r="C29" s="73"/>
      <c r="D29" s="50"/>
      <c r="E29" s="50" t="s">
        <v>64</v>
      </c>
      <c r="F29" s="48">
        <v>150</v>
      </c>
      <c r="G29" s="48">
        <v>32</v>
      </c>
      <c r="J29" s="42"/>
      <c r="M29" s="42"/>
    </row>
    <row r="30" spans="1:13" s="74" customFormat="1" ht="20.100000000000001" customHeight="1" x14ac:dyDescent="0.55000000000000004">
      <c r="A30" s="235"/>
      <c r="B30" s="247"/>
      <c r="C30" s="73"/>
      <c r="D30" s="50"/>
      <c r="E30" s="50" t="s">
        <v>65</v>
      </c>
      <c r="F30" s="48">
        <v>0</v>
      </c>
      <c r="G30" s="48">
        <v>0</v>
      </c>
      <c r="J30" s="42"/>
      <c r="M30" s="42"/>
    </row>
    <row r="31" spans="1:13" ht="20.100000000000001" customHeight="1" x14ac:dyDescent="0.55000000000000004">
      <c r="A31" s="233">
        <v>5</v>
      </c>
      <c r="B31" s="245" t="s">
        <v>66</v>
      </c>
      <c r="C31" s="73"/>
      <c r="D31" s="50"/>
      <c r="E31" s="50" t="s">
        <v>67</v>
      </c>
      <c r="F31" s="48">
        <v>0</v>
      </c>
      <c r="G31" s="48">
        <v>0</v>
      </c>
      <c r="J31" s="75"/>
      <c r="M31" s="75"/>
    </row>
    <row r="32" spans="1:13" ht="20.100000000000001" customHeight="1" x14ac:dyDescent="0.55000000000000004">
      <c r="A32" s="234"/>
      <c r="B32" s="246"/>
      <c r="C32" s="73"/>
      <c r="D32" s="50"/>
      <c r="E32" s="50" t="s">
        <v>67</v>
      </c>
      <c r="F32" s="48">
        <v>0</v>
      </c>
      <c r="G32" s="48" t="s">
        <v>347</v>
      </c>
      <c r="J32" s="75"/>
      <c r="M32" s="75"/>
    </row>
    <row r="33" spans="1:13" ht="20.100000000000001" customHeight="1" x14ac:dyDescent="0.55000000000000004">
      <c r="A33" s="234"/>
      <c r="B33" s="246"/>
      <c r="C33" s="73"/>
      <c r="D33" s="50"/>
      <c r="E33" s="50" t="s">
        <v>67</v>
      </c>
      <c r="F33" s="48">
        <v>0</v>
      </c>
      <c r="G33" s="48">
        <v>0</v>
      </c>
      <c r="J33" s="75"/>
      <c r="M33" s="75"/>
    </row>
    <row r="34" spans="1:13" s="74" customFormat="1" ht="20.100000000000001" customHeight="1" x14ac:dyDescent="0.55000000000000004">
      <c r="A34" s="234"/>
      <c r="B34" s="246"/>
      <c r="C34" s="73"/>
      <c r="D34" s="50"/>
      <c r="E34" s="50" t="s">
        <v>67</v>
      </c>
      <c r="F34" s="48">
        <v>0</v>
      </c>
      <c r="G34" s="48">
        <v>0</v>
      </c>
      <c r="J34" s="42"/>
      <c r="M34" s="42"/>
    </row>
    <row r="35" spans="1:13" ht="26.25" customHeight="1" x14ac:dyDescent="0.55000000000000004">
      <c r="A35" s="234"/>
      <c r="B35" s="246"/>
      <c r="C35" s="76"/>
      <c r="D35" s="77"/>
      <c r="E35" s="77"/>
      <c r="F35" s="78"/>
      <c r="G35" s="79" t="s">
        <v>68</v>
      </c>
      <c r="J35" s="75"/>
      <c r="M35" s="75"/>
    </row>
    <row r="36" spans="1:13" s="44" customFormat="1" ht="23.1" customHeight="1" x14ac:dyDescent="0.2">
      <c r="A36" s="168" t="s">
        <v>0</v>
      </c>
      <c r="B36" s="168" t="s">
        <v>1</v>
      </c>
      <c r="C36" s="168" t="s">
        <v>2</v>
      </c>
      <c r="D36" s="168" t="s">
        <v>3</v>
      </c>
      <c r="E36" s="168" t="s">
        <v>4</v>
      </c>
      <c r="F36" s="168" t="s">
        <v>5</v>
      </c>
      <c r="G36" s="168" t="s">
        <v>6</v>
      </c>
    </row>
    <row r="37" spans="1:13" ht="18.95" customHeight="1" x14ac:dyDescent="0.55000000000000004">
      <c r="A37" s="162">
        <v>5</v>
      </c>
      <c r="B37" s="169" t="s">
        <v>66</v>
      </c>
      <c r="C37" s="73"/>
      <c r="D37" s="50" t="s">
        <v>69</v>
      </c>
      <c r="E37" s="50" t="s">
        <v>67</v>
      </c>
      <c r="F37" s="48">
        <v>0</v>
      </c>
      <c r="G37" s="48">
        <v>0</v>
      </c>
      <c r="J37" s="75"/>
      <c r="M37" s="75"/>
    </row>
    <row r="38" spans="1:13" ht="18.95" customHeight="1" x14ac:dyDescent="0.55000000000000004">
      <c r="A38" s="169"/>
      <c r="B38" s="169"/>
      <c r="C38" s="73"/>
      <c r="D38" s="50" t="s">
        <v>70</v>
      </c>
      <c r="E38" s="50" t="s">
        <v>67</v>
      </c>
      <c r="F38" s="48">
        <v>0</v>
      </c>
      <c r="G38" s="48">
        <v>0</v>
      </c>
      <c r="J38" s="75"/>
      <c r="M38" s="75"/>
    </row>
    <row r="39" spans="1:13" ht="18.95" customHeight="1" x14ac:dyDescent="0.55000000000000004">
      <c r="A39" s="169"/>
      <c r="B39" s="169"/>
      <c r="C39" s="73"/>
      <c r="D39" s="50" t="s">
        <v>71</v>
      </c>
      <c r="E39" s="50" t="s">
        <v>67</v>
      </c>
      <c r="F39" s="48">
        <v>0</v>
      </c>
      <c r="G39" s="48">
        <v>0</v>
      </c>
      <c r="J39" s="75"/>
      <c r="M39" s="75"/>
    </row>
    <row r="40" spans="1:13" s="74" customFormat="1" ht="18.95" customHeight="1" x14ac:dyDescent="0.55000000000000004">
      <c r="A40" s="169"/>
      <c r="B40" s="169"/>
      <c r="C40" s="73"/>
      <c r="D40" s="50" t="s">
        <v>72</v>
      </c>
      <c r="E40" s="50" t="s">
        <v>67</v>
      </c>
      <c r="F40" s="48">
        <v>0</v>
      </c>
      <c r="G40" s="48">
        <v>0</v>
      </c>
      <c r="J40" s="42"/>
      <c r="M40" s="42"/>
    </row>
    <row r="41" spans="1:13" ht="18.95" customHeight="1" x14ac:dyDescent="0.55000000000000004">
      <c r="A41" s="169"/>
      <c r="B41" s="169"/>
      <c r="C41" s="73"/>
      <c r="D41" s="50" t="s">
        <v>73</v>
      </c>
      <c r="E41" s="50" t="s">
        <v>67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70"/>
      <c r="B42" s="170"/>
      <c r="C42" s="73"/>
      <c r="D42" s="50" t="s">
        <v>74</v>
      </c>
      <c r="E42" s="50" t="s">
        <v>67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234">
        <v>6</v>
      </c>
      <c r="B43" s="245" t="s">
        <v>75</v>
      </c>
      <c r="C43" s="73"/>
      <c r="D43" s="50"/>
      <c r="E43" s="50" t="s">
        <v>75</v>
      </c>
      <c r="F43" s="48">
        <v>0</v>
      </c>
      <c r="G43" s="48">
        <v>0</v>
      </c>
      <c r="J43" s="75"/>
      <c r="M43" s="75"/>
    </row>
    <row r="44" spans="1:13" ht="18.95" customHeight="1" x14ac:dyDescent="0.55000000000000004">
      <c r="A44" s="234"/>
      <c r="B44" s="246"/>
      <c r="C44" s="73"/>
      <c r="D44" s="50" t="s">
        <v>76</v>
      </c>
      <c r="E44" s="50" t="s">
        <v>75</v>
      </c>
      <c r="F44" s="48">
        <v>0</v>
      </c>
      <c r="G44" s="48">
        <v>0</v>
      </c>
      <c r="J44" s="75"/>
      <c r="M44" s="75"/>
    </row>
    <row r="45" spans="1:13" ht="18.95" customHeight="1" x14ac:dyDescent="0.55000000000000004">
      <c r="A45" s="235"/>
      <c r="B45" s="247"/>
      <c r="C45" s="73"/>
      <c r="D45" s="50" t="s">
        <v>77</v>
      </c>
      <c r="E45" s="50" t="s">
        <v>75</v>
      </c>
      <c r="F45" s="48">
        <v>0</v>
      </c>
      <c r="G45" s="48">
        <v>0</v>
      </c>
      <c r="J45" s="75"/>
      <c r="M45" s="75"/>
    </row>
    <row r="46" spans="1:13" s="74" customFormat="1" ht="18.95" customHeight="1" x14ac:dyDescent="0.55000000000000004">
      <c r="A46" s="233">
        <v>7</v>
      </c>
      <c r="B46" s="245" t="s">
        <v>78</v>
      </c>
      <c r="C46" s="73"/>
      <c r="D46" s="50"/>
      <c r="E46" s="50" t="s">
        <v>78</v>
      </c>
      <c r="F46" s="48">
        <v>0</v>
      </c>
      <c r="G46" s="48">
        <v>0</v>
      </c>
      <c r="J46" s="42"/>
      <c r="M46" s="42"/>
    </row>
    <row r="47" spans="1:13" ht="18.95" customHeight="1" x14ac:dyDescent="0.55000000000000004">
      <c r="A47" s="234"/>
      <c r="B47" s="246"/>
      <c r="C47" s="73"/>
      <c r="D47" s="50" t="s">
        <v>79</v>
      </c>
      <c r="E47" s="50" t="s">
        <v>78</v>
      </c>
      <c r="F47" s="180">
        <v>0</v>
      </c>
      <c r="G47" s="180">
        <v>0</v>
      </c>
      <c r="J47" s="75"/>
      <c r="M47" s="75"/>
    </row>
    <row r="48" spans="1:13" ht="18.95" customHeight="1" x14ac:dyDescent="0.55000000000000004">
      <c r="A48" s="234"/>
      <c r="B48" s="246"/>
      <c r="C48" s="73"/>
      <c r="D48" s="50" t="s">
        <v>80</v>
      </c>
      <c r="E48" s="50" t="s">
        <v>78</v>
      </c>
      <c r="F48" s="180">
        <v>0</v>
      </c>
      <c r="G48" s="180">
        <v>0</v>
      </c>
      <c r="J48" s="75"/>
      <c r="M48" s="75"/>
    </row>
    <row r="49" spans="1:13" ht="18.95" customHeight="1" x14ac:dyDescent="0.55000000000000004">
      <c r="A49" s="234"/>
      <c r="B49" s="246"/>
      <c r="C49" s="73"/>
      <c r="D49" s="50" t="s">
        <v>81</v>
      </c>
      <c r="E49" s="50" t="s">
        <v>78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35"/>
      <c r="B50" s="247"/>
      <c r="C50" s="73"/>
      <c r="D50" s="50" t="s">
        <v>82</v>
      </c>
      <c r="E50" s="50" t="s">
        <v>78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33">
        <v>8</v>
      </c>
      <c r="B51" s="245" t="s">
        <v>83</v>
      </c>
      <c r="C51" s="73"/>
      <c r="D51" s="50" t="s">
        <v>84</v>
      </c>
      <c r="E51" s="50" t="s">
        <v>84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34"/>
      <c r="B52" s="246"/>
      <c r="C52" s="73"/>
      <c r="D52" s="50" t="s">
        <v>85</v>
      </c>
      <c r="E52" s="50" t="s">
        <v>84</v>
      </c>
      <c r="F52" s="180">
        <v>0</v>
      </c>
      <c r="G52" s="180">
        <v>0</v>
      </c>
      <c r="J52" s="75"/>
      <c r="M52" s="75"/>
    </row>
    <row r="53" spans="1:13" ht="18.95" customHeight="1" x14ac:dyDescent="0.55000000000000004">
      <c r="A53" s="235"/>
      <c r="B53" s="247"/>
      <c r="C53" s="73"/>
      <c r="D53" s="50" t="s">
        <v>48</v>
      </c>
      <c r="E53" s="50" t="s">
        <v>84</v>
      </c>
      <c r="F53" s="180">
        <v>0</v>
      </c>
      <c r="G53" s="180">
        <v>0</v>
      </c>
      <c r="J53" s="75"/>
      <c r="M53" s="75"/>
    </row>
    <row r="54" spans="1:13" ht="18.95" customHeight="1" x14ac:dyDescent="0.55000000000000004">
      <c r="A54" s="80"/>
      <c r="B54" s="248" t="s">
        <v>86</v>
      </c>
      <c r="C54" s="249"/>
      <c r="D54" s="249"/>
      <c r="E54" s="250"/>
      <c r="F54" s="190">
        <f>SUM(F5:F41,F42:F53)</f>
        <v>365</v>
      </c>
      <c r="G54" s="81">
        <f>SUM(G5:G41,G42:G53)</f>
        <v>97</v>
      </c>
      <c r="J54" s="75"/>
      <c r="M54" s="75"/>
    </row>
    <row r="55" spans="1:13" ht="18.95" customHeight="1" x14ac:dyDescent="0.55000000000000004">
      <c r="A55" s="45" t="s">
        <v>87</v>
      </c>
      <c r="B55" s="47" t="s">
        <v>88</v>
      </c>
      <c r="C55" s="73"/>
      <c r="D55" s="73"/>
      <c r="E55" s="47" t="s">
        <v>89</v>
      </c>
      <c r="F55" s="180">
        <v>0</v>
      </c>
      <c r="G55" s="180">
        <v>0</v>
      </c>
      <c r="H55" s="53"/>
      <c r="J55" s="75"/>
      <c r="M55" s="75"/>
    </row>
    <row r="56" spans="1:13" ht="18.95" customHeight="1" x14ac:dyDescent="0.55000000000000004">
      <c r="A56" s="47"/>
      <c r="B56" s="47"/>
      <c r="C56" s="73"/>
      <c r="D56" s="73"/>
      <c r="E56" s="47" t="s">
        <v>90</v>
      </c>
      <c r="F56" s="48">
        <v>85</v>
      </c>
      <c r="G56" s="48">
        <v>10</v>
      </c>
      <c r="H56" s="53"/>
      <c r="J56" s="75"/>
      <c r="M56" s="75"/>
    </row>
    <row r="57" spans="1:13" ht="18.95" customHeight="1" x14ac:dyDescent="0.55000000000000004">
      <c r="A57" s="47"/>
      <c r="B57" s="47"/>
      <c r="C57" s="73"/>
      <c r="D57" s="73"/>
      <c r="E57" s="47" t="s">
        <v>91</v>
      </c>
      <c r="F57" s="48">
        <v>120</v>
      </c>
      <c r="G57" s="48">
        <v>10</v>
      </c>
      <c r="H57" s="53"/>
      <c r="J57" s="75"/>
      <c r="M57" s="75"/>
    </row>
    <row r="58" spans="1:13" ht="18.95" customHeight="1" x14ac:dyDescent="0.55000000000000004">
      <c r="A58" s="80"/>
      <c r="B58" s="248" t="s">
        <v>92</v>
      </c>
      <c r="C58" s="249"/>
      <c r="D58" s="249"/>
      <c r="E58" s="250"/>
      <c r="F58" s="190">
        <f>SUM(F55:F57)</f>
        <v>205</v>
      </c>
      <c r="G58" s="81">
        <f>SUM(G55:G57)</f>
        <v>20</v>
      </c>
      <c r="J58" s="75"/>
      <c r="M58" s="75"/>
    </row>
    <row r="59" spans="1:13" ht="18.95" customHeight="1" x14ac:dyDescent="0.55000000000000004">
      <c r="A59" s="45" t="s">
        <v>93</v>
      </c>
      <c r="B59" s="47" t="s">
        <v>94</v>
      </c>
      <c r="C59" s="73"/>
      <c r="D59" s="47"/>
      <c r="E59" s="47" t="s">
        <v>19</v>
      </c>
      <c r="F59" s="144">
        <v>0</v>
      </c>
      <c r="G59" s="144">
        <v>0</v>
      </c>
      <c r="J59" s="75"/>
      <c r="M59" s="75"/>
    </row>
    <row r="60" spans="1:13" ht="18.95" customHeight="1" x14ac:dyDescent="0.55000000000000004">
      <c r="A60" s="47"/>
      <c r="B60" s="47"/>
      <c r="C60" s="73"/>
      <c r="D60" s="47"/>
      <c r="E60" s="47" t="s">
        <v>95</v>
      </c>
      <c r="F60" s="144">
        <v>0</v>
      </c>
      <c r="G60" s="144">
        <v>0</v>
      </c>
      <c r="J60" s="75"/>
      <c r="M60" s="75"/>
    </row>
    <row r="61" spans="1:13" ht="18.95" customHeight="1" x14ac:dyDescent="0.55000000000000004">
      <c r="A61" s="47"/>
      <c r="B61" s="47"/>
      <c r="C61" s="73"/>
      <c r="D61" s="47"/>
      <c r="E61" s="47" t="s">
        <v>96</v>
      </c>
      <c r="F61" s="48">
        <v>0</v>
      </c>
      <c r="G61" s="48">
        <v>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97</v>
      </c>
      <c r="F62" s="144">
        <v>0</v>
      </c>
      <c r="G62" s="144">
        <v>0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98</v>
      </c>
      <c r="F63" s="48">
        <v>0</v>
      </c>
      <c r="G63" s="48">
        <v>0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99</v>
      </c>
      <c r="F64" s="144">
        <v>0</v>
      </c>
      <c r="G64" s="144">
        <v>0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100</v>
      </c>
      <c r="F65" s="144">
        <v>0</v>
      </c>
      <c r="G65" s="144">
        <v>0</v>
      </c>
      <c r="J65" s="75"/>
      <c r="M65" s="75"/>
    </row>
    <row r="66" spans="1:13" ht="18.95" customHeight="1" x14ac:dyDescent="0.55000000000000004">
      <c r="A66" s="80"/>
      <c r="B66" s="248" t="s">
        <v>101</v>
      </c>
      <c r="C66" s="249"/>
      <c r="D66" s="249"/>
      <c r="E66" s="250"/>
      <c r="F66" s="190">
        <f>SUM(F59:F65)</f>
        <v>0</v>
      </c>
      <c r="G66" s="83">
        <f>SUM(G59:G65)</f>
        <v>0</v>
      </c>
      <c r="H66" s="42" t="s">
        <v>361</v>
      </c>
      <c r="J66" s="75"/>
      <c r="M66" s="75"/>
    </row>
    <row r="67" spans="1:13" ht="18.95" customHeight="1" x14ac:dyDescent="0.55000000000000004">
      <c r="A67" s="45" t="s">
        <v>102</v>
      </c>
      <c r="B67" s="47" t="s">
        <v>103</v>
      </c>
      <c r="C67" s="73"/>
      <c r="D67" s="73"/>
      <c r="E67" s="47" t="s">
        <v>19</v>
      </c>
      <c r="F67" s="180">
        <v>0</v>
      </c>
      <c r="G67" s="180">
        <v>0</v>
      </c>
      <c r="J67" s="75"/>
      <c r="M67" s="75"/>
    </row>
    <row r="68" spans="1:13" ht="18.95" customHeight="1" x14ac:dyDescent="0.55000000000000004">
      <c r="A68" s="47"/>
      <c r="B68" s="47"/>
      <c r="C68" s="73"/>
      <c r="D68" s="73"/>
      <c r="E68" s="47" t="s">
        <v>104</v>
      </c>
      <c r="F68" s="180">
        <v>0</v>
      </c>
      <c r="G68" s="180">
        <v>0</v>
      </c>
      <c r="J68" s="75"/>
      <c r="M68" s="75"/>
    </row>
    <row r="69" spans="1:13" ht="18.95" customHeight="1" x14ac:dyDescent="0.55000000000000004">
      <c r="A69" s="47"/>
      <c r="B69" s="47"/>
      <c r="C69" s="73"/>
      <c r="D69" s="73"/>
      <c r="E69" s="47" t="s">
        <v>105</v>
      </c>
      <c r="F69" s="48">
        <v>0</v>
      </c>
      <c r="G69" s="48">
        <v>7</v>
      </c>
      <c r="J69" s="75"/>
      <c r="M69" s="75"/>
    </row>
    <row r="70" spans="1:13" ht="18.95" customHeight="1" x14ac:dyDescent="0.55000000000000004">
      <c r="A70" s="80"/>
      <c r="B70" s="248" t="s">
        <v>106</v>
      </c>
      <c r="C70" s="249"/>
      <c r="D70" s="249"/>
      <c r="E70" s="250"/>
      <c r="F70" s="190">
        <f>SUM(F67:F69)</f>
        <v>0</v>
      </c>
      <c r="G70" s="83">
        <v>0</v>
      </c>
      <c r="H70" s="42" t="s">
        <v>361</v>
      </c>
      <c r="J70" s="75"/>
      <c r="M70" s="75"/>
    </row>
    <row r="71" spans="1:13" ht="33.75" customHeight="1" x14ac:dyDescent="0.55000000000000004">
      <c r="A71" s="84"/>
      <c r="B71" s="84"/>
      <c r="C71" s="76"/>
      <c r="D71" s="77"/>
      <c r="E71" s="77"/>
      <c r="F71" s="78"/>
      <c r="G71" s="79" t="s">
        <v>107</v>
      </c>
      <c r="J71" s="75"/>
      <c r="M71" s="75"/>
    </row>
    <row r="72" spans="1:13" s="44" customFormat="1" ht="22.5" customHeight="1" x14ac:dyDescent="0.2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F72" s="43" t="s">
        <v>5</v>
      </c>
      <c r="G72" s="43" t="s">
        <v>6</v>
      </c>
    </row>
    <row r="73" spans="1:13" ht="18" customHeight="1" x14ac:dyDescent="0.55000000000000004">
      <c r="A73" s="45" t="s">
        <v>108</v>
      </c>
      <c r="B73" s="47" t="s">
        <v>109</v>
      </c>
      <c r="C73" s="73"/>
      <c r="D73" s="47"/>
      <c r="E73" s="47" t="s">
        <v>19</v>
      </c>
      <c r="F73" s="48">
        <v>0</v>
      </c>
      <c r="G73" s="48">
        <v>0</v>
      </c>
      <c r="J73" s="75"/>
      <c r="M73" s="75"/>
    </row>
    <row r="74" spans="1:13" ht="18" customHeight="1" x14ac:dyDescent="0.55000000000000004">
      <c r="A74" s="47"/>
      <c r="B74" s="47"/>
      <c r="C74" s="73"/>
      <c r="D74" s="47"/>
      <c r="E74" s="47" t="s">
        <v>110</v>
      </c>
      <c r="F74" s="48">
        <v>0</v>
      </c>
      <c r="G74" s="48">
        <v>0</v>
      </c>
      <c r="J74" s="75"/>
      <c r="M74" s="75"/>
    </row>
    <row r="75" spans="1:13" ht="18" customHeight="1" x14ac:dyDescent="0.55000000000000004">
      <c r="A75" s="47"/>
      <c r="B75" s="47"/>
      <c r="C75" s="73"/>
      <c r="D75" s="47"/>
      <c r="E75" s="47" t="s">
        <v>111</v>
      </c>
      <c r="F75" s="48">
        <v>0</v>
      </c>
      <c r="G75" s="48">
        <v>0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112</v>
      </c>
      <c r="F76" s="48">
        <v>0</v>
      </c>
      <c r="G76" s="48">
        <v>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113</v>
      </c>
      <c r="F77" s="48">
        <v>0</v>
      </c>
      <c r="G77" s="48">
        <v>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114</v>
      </c>
      <c r="F78" s="48">
        <v>0</v>
      </c>
      <c r="G78" s="48">
        <v>0</v>
      </c>
      <c r="J78" s="75"/>
      <c r="M78" s="75"/>
    </row>
    <row r="79" spans="1:13" ht="18" customHeight="1" x14ac:dyDescent="0.55000000000000004">
      <c r="A79" s="80"/>
      <c r="B79" s="248" t="s">
        <v>115</v>
      </c>
      <c r="C79" s="249"/>
      <c r="D79" s="249"/>
      <c r="E79" s="250"/>
      <c r="F79" s="190">
        <f>SUM(F73:F78)</f>
        <v>0</v>
      </c>
      <c r="G79" s="83">
        <f>SUM(G73:G78)</f>
        <v>0</v>
      </c>
      <c r="H79" s="42" t="s">
        <v>361</v>
      </c>
      <c r="J79" s="75"/>
      <c r="M79" s="75"/>
    </row>
    <row r="80" spans="1:13" ht="21.95" customHeight="1" x14ac:dyDescent="0.55000000000000004">
      <c r="A80" s="45" t="s">
        <v>116</v>
      </c>
      <c r="B80" s="47" t="s">
        <v>117</v>
      </c>
      <c r="C80" s="73"/>
      <c r="D80" s="47" t="s">
        <v>322</v>
      </c>
      <c r="E80" s="47" t="s">
        <v>19</v>
      </c>
      <c r="F80" s="48">
        <v>0</v>
      </c>
      <c r="G80" s="48">
        <v>0</v>
      </c>
      <c r="J80" s="75"/>
      <c r="M80" s="75"/>
    </row>
    <row r="81" spans="1:13" ht="21.95" customHeight="1" x14ac:dyDescent="0.55000000000000004">
      <c r="A81" s="47"/>
      <c r="B81" s="47"/>
      <c r="C81" s="73"/>
      <c r="D81" s="47" t="s">
        <v>332</v>
      </c>
      <c r="E81" s="47" t="s">
        <v>118</v>
      </c>
      <c r="F81" s="48">
        <v>0</v>
      </c>
      <c r="G81" s="48">
        <v>0</v>
      </c>
      <c r="J81" s="75"/>
      <c r="M81" s="75"/>
    </row>
    <row r="82" spans="1:13" ht="21.95" customHeight="1" x14ac:dyDescent="0.55000000000000004">
      <c r="A82" s="47"/>
      <c r="B82" s="47"/>
      <c r="C82" s="73"/>
      <c r="D82" s="47" t="s">
        <v>333</v>
      </c>
      <c r="E82" s="47" t="s">
        <v>118</v>
      </c>
      <c r="F82" s="48">
        <v>0</v>
      </c>
      <c r="G82" s="48">
        <v>0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334</v>
      </c>
      <c r="E83" s="47" t="s">
        <v>118</v>
      </c>
      <c r="F83" s="48">
        <v>0</v>
      </c>
      <c r="G83" s="48">
        <v>0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118</v>
      </c>
      <c r="E84" s="47" t="s">
        <v>118</v>
      </c>
      <c r="F84" s="48">
        <v>0</v>
      </c>
      <c r="G84" s="48">
        <v>0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335</v>
      </c>
      <c r="E85" s="47" t="s">
        <v>119</v>
      </c>
      <c r="F85" s="48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 t="s">
        <v>336</v>
      </c>
      <c r="E86" s="47" t="s">
        <v>120</v>
      </c>
      <c r="F86" s="48">
        <v>0</v>
      </c>
      <c r="G86" s="48">
        <v>0</v>
      </c>
      <c r="J86" s="75"/>
      <c r="M86" s="75"/>
    </row>
    <row r="87" spans="1:13" ht="21.95" customHeight="1" x14ac:dyDescent="0.55000000000000004">
      <c r="A87" s="47"/>
      <c r="B87" s="47"/>
      <c r="C87" s="73"/>
      <c r="D87" s="47"/>
      <c r="E87" s="47" t="s">
        <v>122</v>
      </c>
      <c r="F87" s="48">
        <v>0</v>
      </c>
      <c r="G87" s="48">
        <v>0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337</v>
      </c>
      <c r="E88" s="47" t="s">
        <v>121</v>
      </c>
      <c r="F88" s="48">
        <v>0</v>
      </c>
      <c r="G88" s="48">
        <v>0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121</v>
      </c>
      <c r="E89" s="47" t="s">
        <v>121</v>
      </c>
      <c r="F89" s="48">
        <v>0</v>
      </c>
      <c r="G89" s="48">
        <v>0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338</v>
      </c>
      <c r="E90" s="47" t="s">
        <v>123</v>
      </c>
      <c r="F90" s="48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339</v>
      </c>
      <c r="E91" s="47" t="s">
        <v>124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340</v>
      </c>
      <c r="E92" s="47" t="s">
        <v>124</v>
      </c>
      <c r="F92" s="48">
        <v>0</v>
      </c>
      <c r="G92" s="48">
        <v>0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341</v>
      </c>
      <c r="E93" s="47" t="s">
        <v>125</v>
      </c>
      <c r="F93" s="48">
        <v>0</v>
      </c>
      <c r="G93" s="48">
        <v>0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342</v>
      </c>
      <c r="E94" s="47" t="s">
        <v>125</v>
      </c>
      <c r="F94" s="48">
        <v>0</v>
      </c>
      <c r="G94" s="48">
        <v>0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343</v>
      </c>
      <c r="E95" s="47" t="s">
        <v>263</v>
      </c>
      <c r="F95" s="48">
        <v>0</v>
      </c>
      <c r="G95" s="48">
        <v>0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344</v>
      </c>
      <c r="E96" s="47" t="s">
        <v>263</v>
      </c>
      <c r="F96" s="48">
        <v>0</v>
      </c>
      <c r="G96" s="48">
        <v>0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345</v>
      </c>
      <c r="E97" s="47" t="s">
        <v>263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263</v>
      </c>
      <c r="E98" s="47" t="s">
        <v>263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346</v>
      </c>
      <c r="E99" s="47" t="s">
        <v>126</v>
      </c>
      <c r="F99" s="48">
        <v>0</v>
      </c>
      <c r="G99" s="48">
        <v>0</v>
      </c>
      <c r="J99" s="75"/>
      <c r="M99" s="75"/>
    </row>
    <row r="100" spans="1:13" ht="22.5" customHeight="1" x14ac:dyDescent="0.55000000000000004">
      <c r="A100" s="80"/>
      <c r="B100" s="248" t="s">
        <v>127</v>
      </c>
      <c r="C100" s="249"/>
      <c r="D100" s="249"/>
      <c r="E100" s="250"/>
      <c r="F100" s="190">
        <f>SUM(F80:F99)</f>
        <v>0</v>
      </c>
      <c r="G100" s="81">
        <f>SUM(G80:G99)</f>
        <v>0</v>
      </c>
      <c r="H100" s="42" t="s">
        <v>362</v>
      </c>
      <c r="J100" s="75"/>
      <c r="M100" s="75"/>
    </row>
    <row r="101" spans="1:13" ht="21.75" customHeight="1" x14ac:dyDescent="0.55000000000000004">
      <c r="A101" s="220" t="s">
        <v>128</v>
      </c>
      <c r="B101" s="221"/>
      <c r="C101" s="221"/>
      <c r="D101" s="221"/>
      <c r="E101" s="222"/>
      <c r="F101" s="191">
        <f>SUM(F54,F58,F66,F70,F79,F100)</f>
        <v>570</v>
      </c>
      <c r="G101" s="56">
        <f>SUM(G54,G58,G66,G70,G79,G100)</f>
        <v>117</v>
      </c>
      <c r="H101" s="53"/>
      <c r="J101" s="85"/>
      <c r="M101" s="75"/>
    </row>
    <row r="102" spans="1:13" s="59" customFormat="1" ht="32.25" customHeight="1" x14ac:dyDescent="0.55000000000000004">
      <c r="A102" s="58" t="s">
        <v>31</v>
      </c>
      <c r="F102" s="60">
        <f>F101</f>
        <v>570</v>
      </c>
      <c r="G102" s="58" t="s">
        <v>32</v>
      </c>
      <c r="H102" s="61"/>
      <c r="I102" s="58"/>
      <c r="J102" s="61"/>
      <c r="M102" s="61"/>
    </row>
    <row r="103" spans="1:13" s="58" customFormat="1" ht="21.75" x14ac:dyDescent="0.5">
      <c r="A103" s="231" t="s">
        <v>33</v>
      </c>
      <c r="B103" s="231"/>
      <c r="C103" s="231"/>
      <c r="D103" s="231"/>
      <c r="E103" s="231"/>
      <c r="F103" s="60">
        <f>G101</f>
        <v>117</v>
      </c>
      <c r="G103" s="58" t="s">
        <v>34</v>
      </c>
      <c r="I103" s="62"/>
    </row>
    <row r="104" spans="1:13" x14ac:dyDescent="0.55000000000000004">
      <c r="H104" s="53"/>
      <c r="I104" s="49"/>
      <c r="J104" s="53"/>
      <c r="M104" s="53"/>
    </row>
    <row r="105" spans="1:13" s="65" customFormat="1" ht="32.25" customHeight="1" x14ac:dyDescent="0.2">
      <c r="A105" s="232" t="s">
        <v>371</v>
      </c>
      <c r="B105" s="232"/>
      <c r="C105" s="232"/>
      <c r="D105" s="232"/>
      <c r="E105" s="232"/>
      <c r="F105" s="232"/>
      <c r="G105" s="232"/>
      <c r="H105" s="63"/>
      <c r="I105" s="64"/>
      <c r="J105" s="63"/>
      <c r="M105" s="63"/>
    </row>
    <row r="106" spans="1:13" ht="54.95" customHeight="1" x14ac:dyDescent="0.55000000000000004">
      <c r="E106" s="57"/>
      <c r="F106" s="66"/>
      <c r="G106" s="67" t="s">
        <v>129</v>
      </c>
      <c r="I106" s="49"/>
    </row>
    <row r="107" spans="1:13" x14ac:dyDescent="0.55000000000000004">
      <c r="A107" s="42" t="s">
        <v>355</v>
      </c>
      <c r="I107" s="49"/>
    </row>
    <row r="108" spans="1:13" x14ac:dyDescent="0.55000000000000004">
      <c r="E108" s="53"/>
      <c r="I108" s="49"/>
    </row>
    <row r="109" spans="1:13" x14ac:dyDescent="0.55000000000000004">
      <c r="I109" s="49"/>
    </row>
    <row r="110" spans="1:13" x14ac:dyDescent="0.55000000000000004">
      <c r="E110" s="68"/>
      <c r="J110" s="53"/>
      <c r="M110" s="53"/>
    </row>
    <row r="111" spans="1:13" x14ac:dyDescent="0.55000000000000004">
      <c r="H111" s="51"/>
      <c r="I111" s="53"/>
    </row>
    <row r="118" spans="1:2" x14ac:dyDescent="0.55000000000000004">
      <c r="A118" s="69"/>
      <c r="B118" s="70"/>
    </row>
    <row r="119" spans="1:2" x14ac:dyDescent="0.55000000000000004">
      <c r="A119" s="69"/>
      <c r="B119" s="70"/>
    </row>
    <row r="120" spans="1:2" x14ac:dyDescent="0.55000000000000004">
      <c r="A120" s="69"/>
      <c r="B120" s="70"/>
    </row>
    <row r="121" spans="1:2" x14ac:dyDescent="0.55000000000000004">
      <c r="A121" s="69"/>
      <c r="B121" s="69"/>
    </row>
    <row r="122" spans="1:2" x14ac:dyDescent="0.55000000000000004">
      <c r="A122" s="69"/>
      <c r="B122" s="70"/>
    </row>
    <row r="123" spans="1:2" x14ac:dyDescent="0.55000000000000004">
      <c r="A123" s="69"/>
      <c r="B123" s="69"/>
    </row>
    <row r="124" spans="1:2" x14ac:dyDescent="0.55000000000000004">
      <c r="A124" s="69"/>
      <c r="B124" s="70"/>
    </row>
    <row r="125" spans="1:2" x14ac:dyDescent="0.55000000000000004">
      <c r="A125" s="69"/>
      <c r="B125" s="69"/>
    </row>
    <row r="126" spans="1:2" x14ac:dyDescent="0.55000000000000004">
      <c r="A126" s="70"/>
      <c r="B126" s="70"/>
    </row>
    <row r="127" spans="1:2" x14ac:dyDescent="0.55000000000000004">
      <c r="A127" s="70"/>
      <c r="B127" s="69"/>
    </row>
    <row r="128" spans="1:2" x14ac:dyDescent="0.55000000000000004">
      <c r="A128" s="69"/>
      <c r="B128" s="70"/>
    </row>
    <row r="129" spans="1:2" x14ac:dyDescent="0.55000000000000004">
      <c r="A129" s="69"/>
      <c r="B129" s="70"/>
    </row>
    <row r="130" spans="1:2" x14ac:dyDescent="0.55000000000000004">
      <c r="A130" s="69"/>
      <c r="B130" s="70"/>
    </row>
    <row r="131" spans="1:2" x14ac:dyDescent="0.55000000000000004">
      <c r="A131" s="69"/>
      <c r="B131" s="69"/>
    </row>
    <row r="132" spans="1:2" x14ac:dyDescent="0.55000000000000004">
      <c r="A132" s="70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70"/>
      <c r="B135" s="69"/>
    </row>
    <row r="136" spans="1:2" x14ac:dyDescent="0.55000000000000004">
      <c r="A136" s="70"/>
      <c r="B136" s="69"/>
    </row>
    <row r="137" spans="1:2" x14ac:dyDescent="0.55000000000000004">
      <c r="A137" s="70"/>
      <c r="B137" s="70"/>
    </row>
    <row r="138" spans="1:2" x14ac:dyDescent="0.55000000000000004">
      <c r="A138" s="70"/>
      <c r="B138" s="70"/>
    </row>
    <row r="139" spans="1:2" x14ac:dyDescent="0.55000000000000004">
      <c r="A139" s="69"/>
      <c r="B139" s="70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70"/>
      <c r="B142" s="70"/>
    </row>
    <row r="143" spans="1:2" x14ac:dyDescent="0.55000000000000004">
      <c r="A143" s="70"/>
      <c r="B143" s="69"/>
    </row>
    <row r="144" spans="1:2" x14ac:dyDescent="0.55000000000000004">
      <c r="A144" s="70"/>
      <c r="B144" s="70"/>
    </row>
  </sheetData>
  <mergeCells count="28">
    <mergeCell ref="A1:G1"/>
    <mergeCell ref="A2:G2"/>
    <mergeCell ref="A4:G4"/>
    <mergeCell ref="B54:E54"/>
    <mergeCell ref="B58:E58"/>
    <mergeCell ref="B46:B50"/>
    <mergeCell ref="B51:B53"/>
    <mergeCell ref="B66:E66"/>
    <mergeCell ref="B70:E70"/>
    <mergeCell ref="B79:E79"/>
    <mergeCell ref="B100:E100"/>
    <mergeCell ref="A101:E101"/>
    <mergeCell ref="A103:E103"/>
    <mergeCell ref="A105:G105"/>
    <mergeCell ref="A5:A7"/>
    <mergeCell ref="A8:A12"/>
    <mergeCell ref="A13:A27"/>
    <mergeCell ref="A28:A30"/>
    <mergeCell ref="A31:A35"/>
    <mergeCell ref="A43:A45"/>
    <mergeCell ref="A46:A50"/>
    <mergeCell ref="A51:A53"/>
    <mergeCell ref="B5:B7"/>
    <mergeCell ref="B8:B12"/>
    <mergeCell ref="B13:B27"/>
    <mergeCell ref="B28:B30"/>
    <mergeCell ref="B31:B35"/>
    <mergeCell ref="B43:B4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5" max="16383" man="1"/>
    <brk id="7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31" zoomScale="110" zoomScaleNormal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51" t="s">
        <v>245</v>
      </c>
      <c r="B1" s="251"/>
      <c r="C1" s="251"/>
      <c r="D1" s="251"/>
      <c r="E1" s="251"/>
      <c r="F1" s="251"/>
      <c r="G1" s="251"/>
    </row>
    <row r="2" spans="1:13" ht="6" customHeight="1" x14ac:dyDescent="0.6">
      <c r="A2" s="252"/>
      <c r="B2" s="252"/>
      <c r="C2" s="252"/>
      <c r="D2" s="252"/>
      <c r="E2" s="252"/>
      <c r="F2" s="252"/>
      <c r="G2" s="252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130</v>
      </c>
      <c r="C4" s="154"/>
      <c r="D4" s="154"/>
      <c r="E4" s="154" t="str">
        <f>'[1]6.12.65'!B7</f>
        <v>เมืองปัตตานี</v>
      </c>
      <c r="F4" s="158">
        <v>0</v>
      </c>
      <c r="G4" s="159">
        <v>0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0</v>
      </c>
      <c r="G5" s="159">
        <v>0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0</v>
      </c>
      <c r="G6" s="159">
        <v>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0</v>
      </c>
      <c r="G7" s="159">
        <v>0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0</v>
      </c>
      <c r="G8" s="159">
        <v>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0</v>
      </c>
      <c r="G9" s="160">
        <v>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0</v>
      </c>
      <c r="G10" s="160">
        <v>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0</v>
      </c>
      <c r="G11" s="161">
        <v>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0</v>
      </c>
      <c r="G12" s="161">
        <v>0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0</v>
      </c>
      <c r="G13" s="161">
        <v>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0</v>
      </c>
      <c r="G14" s="161">
        <v>0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27" t="s">
        <v>131</v>
      </c>
      <c r="B16" s="227"/>
      <c r="C16" s="227"/>
      <c r="D16" s="227"/>
      <c r="E16" s="227"/>
      <c r="F16" s="146">
        <f>SUM(F4:F15)</f>
        <v>0</v>
      </c>
      <c r="G16" s="89">
        <f>SUM(G4:G15)</f>
        <v>0</v>
      </c>
    </row>
    <row r="17" spans="1:13" ht="26.25" customHeight="1" x14ac:dyDescent="0.55000000000000004">
      <c r="A17" s="47">
        <v>2</v>
      </c>
      <c r="B17" s="47" t="s">
        <v>132</v>
      </c>
      <c r="C17" s="46"/>
      <c r="D17" s="46"/>
      <c r="E17" s="46" t="str">
        <f>'[1]6.12.65'!B20</f>
        <v>สะบ้าย้อย</v>
      </c>
      <c r="F17" s="150">
        <v>0</v>
      </c>
      <c r="G17" s="219">
        <v>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0</v>
      </c>
      <c r="G18" s="151">
        <v>0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0</v>
      </c>
      <c r="G19" s="48">
        <v>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1250</v>
      </c>
      <c r="G20" s="179">
        <v>110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80">
        <v>0</v>
      </c>
      <c r="G21" s="48">
        <v>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0</v>
      </c>
      <c r="G22" s="48">
        <v>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0</v>
      </c>
      <c r="G23" s="48">
        <v>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0</v>
      </c>
      <c r="G24" s="48">
        <v>0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50">
        <v>0</v>
      </c>
      <c r="G25" s="152" t="s">
        <v>358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0</v>
      </c>
      <c r="G26" s="48">
        <v>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358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0</v>
      </c>
      <c r="G28" s="48">
        <v>0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0</v>
      </c>
      <c r="G29" s="48">
        <v>0</v>
      </c>
    </row>
    <row r="30" spans="1:13" ht="24" customHeight="1" x14ac:dyDescent="0.55000000000000004">
      <c r="A30" s="227" t="s">
        <v>133</v>
      </c>
      <c r="B30" s="227"/>
      <c r="C30" s="227"/>
      <c r="D30" s="227"/>
      <c r="E30" s="227"/>
      <c r="F30" s="146">
        <f>SUM(F17:F29)</f>
        <v>1250</v>
      </c>
      <c r="G30" s="91">
        <f>G17+G18+G19+G20+G21+G22+G23+G24+G25+G26+G27+G28+G29</f>
        <v>110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68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134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0</v>
      </c>
      <c r="G35" s="156">
        <v>0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0</v>
      </c>
      <c r="G36" s="156">
        <v>0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0</v>
      </c>
      <c r="G37" s="156">
        <v>0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0</v>
      </c>
      <c r="G38" s="156">
        <v>0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0</v>
      </c>
      <c r="G39" s="156">
        <v>0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0</v>
      </c>
      <c r="G40" s="156">
        <v>0</v>
      </c>
    </row>
    <row r="41" spans="1:7" ht="20.100000000000001" customHeight="1" x14ac:dyDescent="0.55000000000000004">
      <c r="A41" s="227" t="s">
        <v>135</v>
      </c>
      <c r="B41" s="227"/>
      <c r="C41" s="227"/>
      <c r="D41" s="227"/>
      <c r="E41" s="227"/>
      <c r="F41" s="146">
        <f>SUM(F33:F40)</f>
        <v>0</v>
      </c>
      <c r="G41" s="93">
        <f>SUM(G33:G40)</f>
        <v>0</v>
      </c>
    </row>
    <row r="42" spans="1:7" ht="18.95" customHeight="1" x14ac:dyDescent="0.55000000000000004">
      <c r="A42" s="47">
        <v>4</v>
      </c>
      <c r="B42" s="47" t="s">
        <v>136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137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138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139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140</v>
      </c>
      <c r="F49" s="180">
        <v>0</v>
      </c>
      <c r="G49" s="180">
        <v>0</v>
      </c>
    </row>
    <row r="50" spans="1:8" ht="20.100000000000001" customHeight="1" x14ac:dyDescent="0.55000000000000004">
      <c r="A50" s="227" t="s">
        <v>141</v>
      </c>
      <c r="B50" s="227"/>
      <c r="C50" s="227"/>
      <c r="D50" s="227"/>
      <c r="E50" s="227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142</v>
      </c>
      <c r="C51" s="46"/>
      <c r="D51" s="46"/>
      <c r="E51" s="54" t="str">
        <f>'[1]6.12.65'!B51</f>
        <v>เมืองนราธิวาส</v>
      </c>
      <c r="F51" s="147">
        <v>0</v>
      </c>
      <c r="G51" s="82">
        <v>0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0</v>
      </c>
      <c r="G52" s="82">
        <v>0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0</v>
      </c>
      <c r="G53" s="82">
        <v>0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0</v>
      </c>
      <c r="G54" s="82">
        <v>0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0</v>
      </c>
      <c r="G55" s="82">
        <v>0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0</v>
      </c>
      <c r="G56" s="82">
        <v>0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0</v>
      </c>
      <c r="G57" s="82">
        <v>0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0</v>
      </c>
      <c r="G58" s="82">
        <v>0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0</v>
      </c>
      <c r="G59" s="82">
        <v>0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0</v>
      </c>
      <c r="G60" s="82">
        <v>0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0</v>
      </c>
      <c r="G61" s="82">
        <v>0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0</v>
      </c>
      <c r="G62" s="82">
        <v>0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0</v>
      </c>
      <c r="G63" s="82">
        <v>0</v>
      </c>
    </row>
    <row r="64" spans="1:8" ht="20.100000000000001" customHeight="1" x14ac:dyDescent="0.55000000000000004">
      <c r="A64" s="227" t="s">
        <v>143</v>
      </c>
      <c r="B64" s="227"/>
      <c r="C64" s="227"/>
      <c r="D64" s="227"/>
      <c r="E64" s="227"/>
      <c r="F64" s="146">
        <f>SUM(F51:F63)</f>
        <v>0</v>
      </c>
      <c r="G64" s="93">
        <f>SUM(G51:G63)</f>
        <v>0</v>
      </c>
      <c r="H64" s="53"/>
    </row>
    <row r="65" spans="1:13" ht="20.100000000000001" customHeight="1" x14ac:dyDescent="0.7">
      <c r="A65" s="256" t="s">
        <v>144</v>
      </c>
      <c r="B65" s="256"/>
      <c r="C65" s="256"/>
      <c r="D65" s="256"/>
      <c r="E65" s="256"/>
      <c r="F65" s="149">
        <f>SUM(F16,F30,F41,F50,F64)</f>
        <v>1250</v>
      </c>
      <c r="G65" s="94">
        <f>SUM(G16,G30,G41,G50,G64)</f>
        <v>110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107</v>
      </c>
    </row>
    <row r="67" spans="1:13" s="59" customFormat="1" ht="32.25" customHeight="1" x14ac:dyDescent="0.55000000000000004">
      <c r="A67" s="58" t="s">
        <v>31</v>
      </c>
      <c r="F67" s="115">
        <f>F65</f>
        <v>1250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31" t="s">
        <v>33</v>
      </c>
      <c r="B68" s="231"/>
      <c r="C68" s="231"/>
      <c r="D68" s="231"/>
      <c r="E68" s="231"/>
      <c r="F68" s="115">
        <f>G65</f>
        <v>110</v>
      </c>
      <c r="G68" s="58" t="s">
        <v>34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57" t="s">
        <v>366</v>
      </c>
      <c r="B70" s="257"/>
      <c r="C70" s="257"/>
      <c r="D70" s="257"/>
      <c r="E70" s="257"/>
      <c r="F70" s="257"/>
      <c r="G70" s="257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129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1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58" t="s">
        <v>323</v>
      </c>
      <c r="B1" s="258"/>
      <c r="C1" s="258"/>
      <c r="D1" s="258"/>
      <c r="E1" s="258"/>
      <c r="F1" s="258"/>
      <c r="G1" s="258"/>
    </row>
    <row r="2" spans="1:9" x14ac:dyDescent="0.55000000000000004">
      <c r="A2" s="259"/>
      <c r="B2" s="259"/>
      <c r="C2" s="259"/>
      <c r="D2" s="259"/>
      <c r="E2" s="259"/>
      <c r="F2" s="259"/>
      <c r="G2" s="259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145</v>
      </c>
      <c r="C4" s="47"/>
      <c r="D4" s="46"/>
      <c r="E4" s="47" t="s">
        <v>146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147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148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149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150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151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27" t="s">
        <v>152</v>
      </c>
      <c r="B10" s="227"/>
      <c r="C10" s="227"/>
      <c r="D10" s="227"/>
      <c r="E10" s="227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153</v>
      </c>
      <c r="C11" s="73"/>
      <c r="D11" s="73"/>
      <c r="E11" s="47" t="s">
        <v>154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155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156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157</v>
      </c>
      <c r="F14" s="144">
        <v>0</v>
      </c>
      <c r="G14" s="144">
        <v>0</v>
      </c>
      <c r="I14" s="53"/>
    </row>
    <row r="15" spans="1:9" ht="20.25" customHeight="1" x14ac:dyDescent="0.55000000000000004">
      <c r="A15" s="228" t="s">
        <v>158</v>
      </c>
      <c r="B15" s="229"/>
      <c r="C15" s="229"/>
      <c r="D15" s="229"/>
      <c r="E15" s="230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159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160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161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162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20" t="s">
        <v>163</v>
      </c>
      <c r="B20" s="221"/>
      <c r="C20" s="221"/>
      <c r="D20" s="221"/>
      <c r="E20" s="222"/>
      <c r="F20" s="191">
        <f>SUM(F10,F15,F16:F19)</f>
        <v>340</v>
      </c>
      <c r="G20" s="56">
        <f>SUM(G10,G15,G16:G19)</f>
        <v>10</v>
      </c>
      <c r="H20" s="57"/>
      <c r="I20" s="53"/>
    </row>
    <row r="21" spans="1:13" s="59" customFormat="1" ht="32.25" customHeight="1" x14ac:dyDescent="0.55000000000000004">
      <c r="A21" s="59" t="s">
        <v>31</v>
      </c>
      <c r="F21" s="176">
        <f>F20</f>
        <v>340</v>
      </c>
      <c r="G21" s="59" t="s">
        <v>32</v>
      </c>
      <c r="H21" s="61"/>
      <c r="J21" s="61"/>
      <c r="M21" s="61"/>
    </row>
    <row r="22" spans="1:13" s="59" customFormat="1" x14ac:dyDescent="0.55000000000000004">
      <c r="A22" s="223" t="s">
        <v>33</v>
      </c>
      <c r="B22" s="223"/>
      <c r="C22" s="223"/>
      <c r="D22" s="223"/>
      <c r="E22" s="223"/>
      <c r="F22" s="176">
        <f>G20</f>
        <v>10</v>
      </c>
      <c r="G22" s="59" t="s">
        <v>34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24" t="s">
        <v>371</v>
      </c>
      <c r="B24" s="224"/>
      <c r="C24" s="224"/>
      <c r="D24" s="224"/>
      <c r="E24" s="224"/>
      <c r="F24" s="224"/>
      <c r="G24" s="224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35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view="pageBreakPreview" zoomScale="110" zoomScaleNormal="120" zoomScaleSheetLayoutView="110" workbookViewId="0">
      <pane ySplit="3" topLeftCell="A13" activePane="bottomLeft" state="frozen"/>
      <selection pane="bottomLeft" activeCell="A70" sqref="A70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60" t="s">
        <v>243</v>
      </c>
      <c r="B1" s="260"/>
      <c r="C1" s="260"/>
      <c r="D1" s="260"/>
      <c r="E1" s="260"/>
      <c r="F1" s="260"/>
      <c r="G1" s="260"/>
    </row>
    <row r="2" spans="1:9" ht="6" customHeight="1" x14ac:dyDescent="0.6">
      <c r="A2" s="252"/>
      <c r="B2" s="252"/>
      <c r="C2" s="252"/>
      <c r="D2" s="252"/>
      <c r="E2" s="252"/>
      <c r="F2" s="252"/>
      <c r="G2" s="25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164</v>
      </c>
      <c r="B4" s="46" t="s">
        <v>165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71" t="s">
        <v>87</v>
      </c>
      <c r="B5" s="272" t="s">
        <v>166</v>
      </c>
      <c r="C5" s="80">
        <v>3</v>
      </c>
      <c r="D5" s="272" t="s">
        <v>269</v>
      </c>
      <c r="E5" s="80" t="s">
        <v>256</v>
      </c>
      <c r="F5" s="273">
        <v>0</v>
      </c>
      <c r="G5" s="274">
        <v>0</v>
      </c>
      <c r="I5" s="49"/>
    </row>
    <row r="6" spans="1:9" x14ac:dyDescent="0.55000000000000004">
      <c r="A6" s="271"/>
      <c r="B6" s="272"/>
      <c r="C6" s="80">
        <v>13</v>
      </c>
      <c r="D6" s="272" t="s">
        <v>291</v>
      </c>
      <c r="E6" s="80" t="s">
        <v>19</v>
      </c>
      <c r="F6" s="273">
        <v>0</v>
      </c>
      <c r="G6" s="274">
        <v>0</v>
      </c>
      <c r="I6" s="49"/>
    </row>
    <row r="7" spans="1:9" x14ac:dyDescent="0.55000000000000004">
      <c r="A7" s="271"/>
      <c r="B7" s="272"/>
      <c r="C7" s="275">
        <v>4</v>
      </c>
      <c r="D7" s="276" t="s">
        <v>270</v>
      </c>
      <c r="E7" s="275" t="s">
        <v>271</v>
      </c>
      <c r="F7" s="277">
        <v>0</v>
      </c>
      <c r="G7" s="278">
        <v>0</v>
      </c>
      <c r="I7" s="49"/>
    </row>
    <row r="8" spans="1:9" s="139" customFormat="1" x14ac:dyDescent="0.55000000000000004">
      <c r="A8" s="279"/>
      <c r="B8" s="280"/>
      <c r="C8" s="275">
        <v>9</v>
      </c>
      <c r="D8" s="276" t="s">
        <v>292</v>
      </c>
      <c r="E8" s="275" t="s">
        <v>293</v>
      </c>
      <c r="F8" s="277">
        <v>0</v>
      </c>
      <c r="G8" s="278">
        <v>0</v>
      </c>
      <c r="I8" s="140"/>
    </row>
    <row r="9" spans="1:9" s="139" customFormat="1" x14ac:dyDescent="0.55000000000000004">
      <c r="A9" s="279"/>
      <c r="B9" s="280"/>
      <c r="C9" s="275">
        <v>2</v>
      </c>
      <c r="D9" s="276" t="s">
        <v>269</v>
      </c>
      <c r="E9" s="275" t="s">
        <v>256</v>
      </c>
      <c r="F9" s="277">
        <v>0</v>
      </c>
      <c r="G9" s="278">
        <v>0</v>
      </c>
      <c r="I9" s="140"/>
    </row>
    <row r="10" spans="1:9" s="139" customFormat="1" x14ac:dyDescent="0.55000000000000004">
      <c r="A10" s="279"/>
      <c r="B10" s="280"/>
      <c r="C10" s="275">
        <v>11</v>
      </c>
      <c r="D10" s="276" t="s">
        <v>291</v>
      </c>
      <c r="E10" s="275" t="s">
        <v>19</v>
      </c>
      <c r="F10" s="277">
        <v>0</v>
      </c>
      <c r="G10" s="278">
        <v>0</v>
      </c>
      <c r="I10" s="140"/>
    </row>
    <row r="11" spans="1:9" s="139" customFormat="1" x14ac:dyDescent="0.55000000000000004">
      <c r="A11" s="279"/>
      <c r="B11" s="280"/>
      <c r="C11" s="80">
        <v>5</v>
      </c>
      <c r="D11" s="272" t="s">
        <v>272</v>
      </c>
      <c r="E11" s="80" t="s">
        <v>273</v>
      </c>
      <c r="F11" s="273">
        <v>0</v>
      </c>
      <c r="G11" s="274">
        <v>0</v>
      </c>
      <c r="I11" s="140"/>
    </row>
    <row r="12" spans="1:9" x14ac:dyDescent="0.55000000000000004">
      <c r="A12" s="271"/>
      <c r="B12" s="272"/>
      <c r="C12" s="80">
        <v>5</v>
      </c>
      <c r="D12" s="272" t="s">
        <v>274</v>
      </c>
      <c r="E12" s="80" t="s">
        <v>275</v>
      </c>
      <c r="F12" s="273">
        <v>0</v>
      </c>
      <c r="G12" s="274">
        <v>0</v>
      </c>
      <c r="I12" s="49"/>
    </row>
    <row r="13" spans="1:9" x14ac:dyDescent="0.55000000000000004">
      <c r="A13" s="271"/>
      <c r="B13" s="272"/>
      <c r="C13" s="80">
        <v>10</v>
      </c>
      <c r="D13" s="272" t="s">
        <v>276</v>
      </c>
      <c r="E13" s="80" t="s">
        <v>275</v>
      </c>
      <c r="F13" s="273">
        <v>0</v>
      </c>
      <c r="G13" s="274">
        <v>0</v>
      </c>
      <c r="I13" s="49"/>
    </row>
    <row r="14" spans="1:9" x14ac:dyDescent="0.55000000000000004">
      <c r="A14" s="271"/>
      <c r="B14" s="272"/>
      <c r="C14" s="80">
        <v>2</v>
      </c>
      <c r="D14" s="272" t="s">
        <v>276</v>
      </c>
      <c r="E14" s="80" t="s">
        <v>275</v>
      </c>
      <c r="F14" s="273">
        <v>0</v>
      </c>
      <c r="G14" s="274">
        <v>0</v>
      </c>
      <c r="I14" s="49"/>
    </row>
    <row r="15" spans="1:9" x14ac:dyDescent="0.55000000000000004">
      <c r="A15" s="271"/>
      <c r="B15" s="272"/>
      <c r="C15" s="80">
        <v>1</v>
      </c>
      <c r="D15" s="272" t="s">
        <v>276</v>
      </c>
      <c r="E15" s="80" t="s">
        <v>275</v>
      </c>
      <c r="F15" s="273">
        <v>0</v>
      </c>
      <c r="G15" s="274">
        <v>0</v>
      </c>
      <c r="I15" s="49"/>
    </row>
    <row r="16" spans="1:9" x14ac:dyDescent="0.55000000000000004">
      <c r="A16" s="271"/>
      <c r="B16" s="272"/>
      <c r="C16" s="80">
        <v>6</v>
      </c>
      <c r="D16" s="272" t="s">
        <v>274</v>
      </c>
      <c r="E16" s="80" t="s">
        <v>275</v>
      </c>
      <c r="F16" s="273">
        <v>0</v>
      </c>
      <c r="G16" s="274">
        <v>0</v>
      </c>
      <c r="I16" s="49"/>
    </row>
    <row r="17" spans="1:13" x14ac:dyDescent="0.55000000000000004">
      <c r="A17" s="271"/>
      <c r="B17" s="272"/>
      <c r="C17" s="80">
        <v>6</v>
      </c>
      <c r="D17" s="272" t="s">
        <v>276</v>
      </c>
      <c r="E17" s="80" t="s">
        <v>275</v>
      </c>
      <c r="F17" s="273">
        <v>0</v>
      </c>
      <c r="G17" s="274">
        <v>0</v>
      </c>
      <c r="I17" s="49"/>
    </row>
    <row r="18" spans="1:13" x14ac:dyDescent="0.55000000000000004">
      <c r="A18" s="271"/>
      <c r="B18" s="272"/>
      <c r="C18" s="80">
        <v>2</v>
      </c>
      <c r="D18" s="272" t="s">
        <v>294</v>
      </c>
      <c r="E18" s="80" t="s">
        <v>295</v>
      </c>
      <c r="F18" s="273">
        <v>0</v>
      </c>
      <c r="G18" s="274">
        <v>0</v>
      </c>
      <c r="I18" s="49"/>
    </row>
    <row r="19" spans="1:13" x14ac:dyDescent="0.55000000000000004">
      <c r="A19" s="271"/>
      <c r="B19" s="272"/>
      <c r="C19" s="80">
        <v>13</v>
      </c>
      <c r="D19" s="272" t="s">
        <v>298</v>
      </c>
      <c r="E19" s="80" t="s">
        <v>271</v>
      </c>
      <c r="F19" s="273">
        <v>0</v>
      </c>
      <c r="G19" s="274">
        <v>0</v>
      </c>
      <c r="I19" s="49"/>
    </row>
    <row r="20" spans="1:13" x14ac:dyDescent="0.55000000000000004">
      <c r="A20" s="271"/>
      <c r="B20" s="272"/>
      <c r="C20" s="80">
        <v>9</v>
      </c>
      <c r="D20" s="281" t="s">
        <v>299</v>
      </c>
      <c r="E20" s="80" t="s">
        <v>19</v>
      </c>
      <c r="F20" s="273">
        <v>0</v>
      </c>
      <c r="G20" s="274">
        <v>0</v>
      </c>
      <c r="I20" s="49"/>
    </row>
    <row r="21" spans="1:13" x14ac:dyDescent="0.55000000000000004">
      <c r="A21" s="228" t="s">
        <v>262</v>
      </c>
      <c r="B21" s="229"/>
      <c r="C21" s="229"/>
      <c r="D21" s="229"/>
      <c r="E21" s="229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93</v>
      </c>
      <c r="B22" s="96" t="s">
        <v>167</v>
      </c>
      <c r="C22" s="97">
        <v>3</v>
      </c>
      <c r="D22" s="96" t="s">
        <v>364</v>
      </c>
      <c r="E22" s="97" t="s">
        <v>365</v>
      </c>
      <c r="F22" s="285">
        <v>4</v>
      </c>
      <c r="G22" s="285">
        <v>1</v>
      </c>
      <c r="H22" s="42" t="s">
        <v>368</v>
      </c>
      <c r="I22" s="49"/>
    </row>
    <row r="23" spans="1:13" s="59" customFormat="1" x14ac:dyDescent="0.55000000000000004">
      <c r="A23" s="261" t="s">
        <v>367</v>
      </c>
      <c r="B23" s="262"/>
      <c r="C23" s="262"/>
      <c r="D23" s="262"/>
      <c r="E23" s="262"/>
      <c r="F23" s="127">
        <f>SUM(F22)</f>
        <v>4</v>
      </c>
      <c r="G23" s="127">
        <f>SUM(G22)</f>
        <v>1</v>
      </c>
      <c r="H23" s="72"/>
      <c r="I23" s="62"/>
      <c r="J23" s="61"/>
      <c r="M23" s="61"/>
    </row>
    <row r="24" spans="1:13" x14ac:dyDescent="0.55000000000000004">
      <c r="A24" s="45" t="s">
        <v>102</v>
      </c>
      <c r="B24" s="46" t="s">
        <v>168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108</v>
      </c>
      <c r="B25" s="46" t="s">
        <v>169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116</v>
      </c>
      <c r="B26" s="46" t="s">
        <v>170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171</v>
      </c>
      <c r="B27" s="46" t="s">
        <v>172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173</v>
      </c>
      <c r="B28" s="46" t="s">
        <v>174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175</v>
      </c>
      <c r="B29" s="46" t="s">
        <v>176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177</v>
      </c>
      <c r="B30" s="50" t="s">
        <v>178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179</v>
      </c>
      <c r="B31" s="196" t="s">
        <v>180</v>
      </c>
      <c r="C31" s="197">
        <v>4</v>
      </c>
      <c r="D31" s="197" t="s">
        <v>181</v>
      </c>
      <c r="E31" s="197" t="s">
        <v>182</v>
      </c>
      <c r="F31" s="198">
        <v>680</v>
      </c>
      <c r="G31" s="199">
        <v>47</v>
      </c>
      <c r="H31" s="200" t="s">
        <v>360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184</v>
      </c>
      <c r="E32" s="197" t="s">
        <v>185</v>
      </c>
      <c r="F32" s="198">
        <v>275.07</v>
      </c>
      <c r="G32" s="199">
        <v>26</v>
      </c>
      <c r="H32" s="200" t="s">
        <v>360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257</v>
      </c>
      <c r="E33" s="197" t="s">
        <v>258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257</v>
      </c>
      <c r="E34" s="197" t="s">
        <v>258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257</v>
      </c>
      <c r="E35" s="197" t="s">
        <v>258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257</v>
      </c>
      <c r="E36" s="197" t="s">
        <v>258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257</v>
      </c>
      <c r="E37" s="197" t="s">
        <v>258</v>
      </c>
      <c r="F37" s="198">
        <v>400</v>
      </c>
      <c r="G37" s="199">
        <v>100</v>
      </c>
      <c r="H37" s="200" t="s">
        <v>360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277</v>
      </c>
      <c r="E38" s="197" t="s">
        <v>259</v>
      </c>
      <c r="F38" s="198">
        <v>200</v>
      </c>
      <c r="G38" s="199">
        <v>80</v>
      </c>
      <c r="H38" s="200" t="s">
        <v>360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278</v>
      </c>
      <c r="E39" s="197" t="s">
        <v>283</v>
      </c>
      <c r="F39" s="198">
        <v>200</v>
      </c>
      <c r="G39" s="199">
        <v>30</v>
      </c>
      <c r="H39" s="200" t="s">
        <v>360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4</v>
      </c>
      <c r="D40" s="197" t="s">
        <v>278</v>
      </c>
      <c r="E40" s="197" t="s">
        <v>283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279</v>
      </c>
      <c r="E41" s="197" t="s">
        <v>19</v>
      </c>
      <c r="F41" s="198">
        <v>100</v>
      </c>
      <c r="G41" s="199">
        <v>20</v>
      </c>
      <c r="H41" s="200" t="s">
        <v>360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280</v>
      </c>
      <c r="E42" s="197" t="s">
        <v>284</v>
      </c>
      <c r="F42" s="198">
        <v>150</v>
      </c>
      <c r="G42" s="199">
        <v>15</v>
      </c>
      <c r="H42" s="200" t="s">
        <v>360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281</v>
      </c>
      <c r="E43" s="197" t="s">
        <v>182</v>
      </c>
      <c r="F43" s="198">
        <v>300</v>
      </c>
      <c r="G43" s="199">
        <v>30</v>
      </c>
      <c r="H43" s="200" t="s">
        <v>360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282</v>
      </c>
      <c r="E44" s="197" t="s">
        <v>285</v>
      </c>
      <c r="F44" s="198">
        <v>50</v>
      </c>
      <c r="G44" s="199">
        <v>5</v>
      </c>
      <c r="H44" s="200" t="s">
        <v>360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300</v>
      </c>
      <c r="E45" s="197" t="s">
        <v>301</v>
      </c>
      <c r="F45" s="198">
        <v>100</v>
      </c>
      <c r="G45" s="199">
        <v>10</v>
      </c>
      <c r="H45" s="200" t="s">
        <v>360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302</v>
      </c>
      <c r="E46" s="197" t="s">
        <v>19</v>
      </c>
      <c r="F46" s="198">
        <v>500</v>
      </c>
      <c r="G46" s="199">
        <v>50</v>
      </c>
      <c r="H46" s="200" t="s">
        <v>360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300</v>
      </c>
      <c r="E47" s="197" t="s">
        <v>301</v>
      </c>
      <c r="F47" s="198">
        <v>22.02</v>
      </c>
      <c r="G47" s="199">
        <v>4</v>
      </c>
      <c r="H47" s="200" t="s">
        <v>360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303</v>
      </c>
      <c r="E48" s="197" t="s">
        <v>301</v>
      </c>
      <c r="F48" s="198">
        <v>80.75</v>
      </c>
      <c r="G48" s="199">
        <v>11</v>
      </c>
      <c r="H48" s="200" t="s">
        <v>360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302</v>
      </c>
      <c r="E49" s="197" t="s">
        <v>19</v>
      </c>
      <c r="F49" s="198">
        <v>80.75</v>
      </c>
      <c r="G49" s="199">
        <v>11</v>
      </c>
      <c r="H49" s="200" t="s">
        <v>360</v>
      </c>
      <c r="I49" s="201"/>
      <c r="J49" s="202"/>
      <c r="M49" s="202"/>
    </row>
    <row r="50" spans="1:13" s="203" customFormat="1" x14ac:dyDescent="0.55000000000000004">
      <c r="A50" s="195"/>
      <c r="B50" s="196"/>
      <c r="C50" s="197">
        <v>4</v>
      </c>
      <c r="D50" s="197" t="s">
        <v>277</v>
      </c>
      <c r="E50" s="197" t="s">
        <v>259</v>
      </c>
      <c r="F50" s="198">
        <v>1430.08</v>
      </c>
      <c r="G50" s="199">
        <v>126</v>
      </c>
      <c r="H50" s="200" t="s">
        <v>360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1</v>
      </c>
      <c r="D51" s="197" t="s">
        <v>278</v>
      </c>
      <c r="E51" s="197" t="s">
        <v>283</v>
      </c>
      <c r="F51" s="198">
        <v>79</v>
      </c>
      <c r="G51" s="199">
        <v>9</v>
      </c>
      <c r="H51" s="200" t="s">
        <v>360</v>
      </c>
      <c r="I51" s="201"/>
      <c r="J51" s="202"/>
      <c r="M51" s="202"/>
    </row>
    <row r="52" spans="1:13" s="203" customFormat="1" x14ac:dyDescent="0.55000000000000004">
      <c r="A52" s="195"/>
      <c r="B52" s="196"/>
      <c r="C52" s="197">
        <v>7</v>
      </c>
      <c r="D52" s="197" t="s">
        <v>304</v>
      </c>
      <c r="E52" s="197" t="s">
        <v>185</v>
      </c>
      <c r="F52" s="198">
        <v>248.76</v>
      </c>
      <c r="G52" s="199">
        <v>41</v>
      </c>
      <c r="H52" s="200" t="s">
        <v>360</v>
      </c>
      <c r="I52" s="201"/>
      <c r="J52" s="202"/>
      <c r="M52" s="202"/>
    </row>
    <row r="53" spans="1:13" s="203" customFormat="1" x14ac:dyDescent="0.55000000000000004">
      <c r="A53" s="195"/>
      <c r="B53" s="196"/>
      <c r="C53" s="197">
        <v>3</v>
      </c>
      <c r="D53" s="197" t="s">
        <v>184</v>
      </c>
      <c r="E53" s="197" t="s">
        <v>185</v>
      </c>
      <c r="F53" s="198">
        <v>423.21</v>
      </c>
      <c r="G53" s="199">
        <v>41</v>
      </c>
      <c r="H53" s="200" t="s">
        <v>360</v>
      </c>
      <c r="I53" s="201"/>
      <c r="J53" s="202"/>
      <c r="M53" s="202"/>
    </row>
    <row r="54" spans="1:13" x14ac:dyDescent="0.55000000000000004">
      <c r="A54" s="228" t="s">
        <v>241</v>
      </c>
      <c r="B54" s="229"/>
      <c r="C54" s="229"/>
      <c r="D54" s="229"/>
      <c r="E54" s="229"/>
      <c r="F54" s="126">
        <f>SUM(F31:F53)</f>
        <v>5319.64</v>
      </c>
      <c r="G54" s="194">
        <f>SUM(G31:G53)</f>
        <v>656</v>
      </c>
      <c r="H54" s="51"/>
      <c r="I54" s="52"/>
      <c r="J54" s="53"/>
      <c r="M54" s="53"/>
    </row>
    <row r="55" spans="1:13" x14ac:dyDescent="0.55000000000000004">
      <c r="A55" s="95" t="s">
        <v>183</v>
      </c>
      <c r="B55" s="282" t="s">
        <v>187</v>
      </c>
      <c r="C55" s="97">
        <v>22</v>
      </c>
      <c r="D55" s="97" t="s">
        <v>188</v>
      </c>
      <c r="E55" s="97" t="s">
        <v>189</v>
      </c>
      <c r="F55" s="283">
        <v>466.95</v>
      </c>
      <c r="G55" s="284">
        <v>37</v>
      </c>
      <c r="H55" s="51"/>
      <c r="I55" s="52"/>
      <c r="J55" s="53"/>
      <c r="M55" s="53"/>
    </row>
    <row r="56" spans="1:13" x14ac:dyDescent="0.55000000000000004">
      <c r="A56" s="95"/>
      <c r="B56" s="282"/>
      <c r="C56" s="97">
        <v>10</v>
      </c>
      <c r="D56" s="97" t="s">
        <v>240</v>
      </c>
      <c r="E56" s="97" t="s">
        <v>189</v>
      </c>
      <c r="F56" s="283">
        <v>314.55</v>
      </c>
      <c r="G56" s="284">
        <v>27</v>
      </c>
      <c r="H56" s="51"/>
      <c r="I56" s="52"/>
      <c r="J56" s="53"/>
      <c r="M56" s="53"/>
    </row>
    <row r="57" spans="1:13" x14ac:dyDescent="0.55000000000000004">
      <c r="A57" s="95"/>
      <c r="B57" s="282"/>
      <c r="C57" s="97">
        <v>8</v>
      </c>
      <c r="D57" s="97" t="s">
        <v>240</v>
      </c>
      <c r="E57" s="97" t="s">
        <v>189</v>
      </c>
      <c r="F57" s="283">
        <v>1219.22</v>
      </c>
      <c r="G57" s="284">
        <v>131</v>
      </c>
      <c r="H57" s="51"/>
      <c r="I57" s="52"/>
      <c r="J57" s="53"/>
      <c r="M57" s="53"/>
    </row>
    <row r="58" spans="1:13" s="59" customFormat="1" x14ac:dyDescent="0.55000000000000004">
      <c r="A58" s="261" t="s">
        <v>242</v>
      </c>
      <c r="B58" s="262"/>
      <c r="C58" s="262"/>
      <c r="D58" s="262"/>
      <c r="E58" s="262"/>
      <c r="F58" s="127">
        <f>SUM(F55:F57)</f>
        <v>2000.72</v>
      </c>
      <c r="G58" s="71">
        <f>SUM(G55:G57)</f>
        <v>195</v>
      </c>
      <c r="H58" s="72"/>
      <c r="I58" s="62"/>
      <c r="J58" s="61"/>
      <c r="M58" s="61"/>
    </row>
    <row r="59" spans="1:13" x14ac:dyDescent="0.55000000000000004">
      <c r="A59" s="45" t="s">
        <v>186</v>
      </c>
      <c r="B59" s="50" t="s">
        <v>191</v>
      </c>
      <c r="C59" s="47">
        <v>7</v>
      </c>
      <c r="D59" s="47" t="s">
        <v>330</v>
      </c>
      <c r="E59" s="47" t="s">
        <v>313</v>
      </c>
      <c r="F59" s="113">
        <v>0</v>
      </c>
      <c r="G59" s="48">
        <v>0</v>
      </c>
      <c r="H59" s="51"/>
      <c r="I59" s="52"/>
      <c r="J59" s="53"/>
      <c r="M59" s="53"/>
    </row>
    <row r="60" spans="1:13" x14ac:dyDescent="0.55000000000000004">
      <c r="A60" s="45"/>
      <c r="B60" s="50"/>
      <c r="C60" s="47">
        <v>7</v>
      </c>
      <c r="D60" s="47" t="s">
        <v>305</v>
      </c>
      <c r="E60" s="47" t="s">
        <v>306</v>
      </c>
      <c r="F60" s="113">
        <v>0</v>
      </c>
      <c r="G60" s="143">
        <v>0</v>
      </c>
      <c r="H60" s="51"/>
      <c r="I60" s="52"/>
      <c r="J60" s="53"/>
      <c r="M60" s="53"/>
    </row>
    <row r="61" spans="1:13" x14ac:dyDescent="0.55000000000000004">
      <c r="A61" s="45"/>
      <c r="B61" s="50"/>
      <c r="C61" s="47">
        <v>14</v>
      </c>
      <c r="D61" s="47" t="s">
        <v>296</v>
      </c>
      <c r="E61" s="47" t="s">
        <v>297</v>
      </c>
      <c r="F61" s="113">
        <v>0</v>
      </c>
      <c r="G61" s="143">
        <v>0</v>
      </c>
      <c r="H61" s="51"/>
      <c r="I61" s="52"/>
      <c r="J61" s="53"/>
      <c r="M61" s="53"/>
    </row>
    <row r="62" spans="1:13" x14ac:dyDescent="0.55000000000000004">
      <c r="A62" s="263" t="s">
        <v>260</v>
      </c>
      <c r="B62" s="264"/>
      <c r="C62" s="264"/>
      <c r="D62" s="264"/>
      <c r="E62" s="264"/>
      <c r="F62" s="128">
        <f>SUM(F59:F61)</f>
        <v>0</v>
      </c>
      <c r="G62" s="128">
        <f>SUM(G59:G61)</f>
        <v>0</v>
      </c>
      <c r="H62" s="51"/>
      <c r="I62" s="52"/>
      <c r="J62" s="53"/>
      <c r="M62" s="53"/>
    </row>
    <row r="63" spans="1:13" x14ac:dyDescent="0.55000000000000004">
      <c r="A63" s="45" t="s">
        <v>190</v>
      </c>
      <c r="B63" s="50" t="s">
        <v>193</v>
      </c>
      <c r="C63" s="47"/>
      <c r="D63" s="47"/>
      <c r="E63" s="47"/>
      <c r="F63" s="180">
        <v>0</v>
      </c>
      <c r="G63" s="180">
        <v>0</v>
      </c>
      <c r="H63" s="51"/>
      <c r="I63" s="49"/>
      <c r="J63" s="53"/>
      <c r="M63" s="53"/>
    </row>
    <row r="64" spans="1:13" x14ac:dyDescent="0.55000000000000004">
      <c r="A64" s="45" t="s">
        <v>192</v>
      </c>
      <c r="B64" s="54" t="s">
        <v>194</v>
      </c>
      <c r="C64" s="55"/>
      <c r="D64" s="55" t="s">
        <v>195</v>
      </c>
      <c r="E64" s="55" t="s">
        <v>196</v>
      </c>
      <c r="F64" s="182">
        <v>0</v>
      </c>
      <c r="G64" s="182">
        <v>0</v>
      </c>
      <c r="H64" s="51"/>
      <c r="I64" s="52"/>
      <c r="J64" s="53"/>
      <c r="M64" s="53"/>
    </row>
    <row r="65" spans="1:13" x14ac:dyDescent="0.55000000000000004">
      <c r="A65" s="265" t="s">
        <v>261</v>
      </c>
      <c r="B65" s="266"/>
      <c r="C65" s="266"/>
      <c r="D65" s="266"/>
      <c r="E65" s="266"/>
      <c r="F65" s="183">
        <v>0</v>
      </c>
      <c r="G65" s="184">
        <f>SUM(G64)</f>
        <v>0</v>
      </c>
      <c r="H65" s="51"/>
      <c r="I65" s="52"/>
      <c r="J65" s="53"/>
      <c r="M65" s="53"/>
    </row>
    <row r="66" spans="1:13" x14ac:dyDescent="0.55000000000000004">
      <c r="A66" s="220" t="s">
        <v>197</v>
      </c>
      <c r="B66" s="221"/>
      <c r="C66" s="221"/>
      <c r="D66" s="221"/>
      <c r="E66" s="222"/>
      <c r="F66" s="114">
        <f>SUM(F4+F21+F22+F24+F25+F26+F27+F28+F29+F30+F54+F58+F62+F63+F64)</f>
        <v>7324.3600000000006</v>
      </c>
      <c r="G66" s="56">
        <f>SUM(G21+G54+G58+G62+G65)</f>
        <v>851</v>
      </c>
      <c r="H66" s="57"/>
      <c r="I66" s="52"/>
    </row>
    <row r="67" spans="1:13" s="59" customFormat="1" ht="32.25" customHeight="1" x14ac:dyDescent="0.55000000000000004">
      <c r="A67" s="58" t="s">
        <v>31</v>
      </c>
      <c r="F67" s="115">
        <f>F66</f>
        <v>7324.3600000000006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31" t="s">
        <v>198</v>
      </c>
      <c r="B68" s="231"/>
      <c r="C68" s="231"/>
      <c r="D68" s="231"/>
      <c r="E68" s="231"/>
      <c r="F68" s="115">
        <f>G66</f>
        <v>851</v>
      </c>
      <c r="G68" s="58" t="s">
        <v>34</v>
      </c>
      <c r="I68" s="62"/>
    </row>
    <row r="69" spans="1:13" s="65" customFormat="1" ht="32.25" customHeight="1" x14ac:dyDescent="0.2">
      <c r="A69" s="257" t="s">
        <v>371</v>
      </c>
      <c r="B69" s="257"/>
      <c r="C69" s="257"/>
      <c r="D69" s="257"/>
      <c r="E69" s="257"/>
      <c r="F69" s="257"/>
      <c r="G69" s="257"/>
      <c r="H69" s="63"/>
      <c r="I69" s="64"/>
      <c r="J69" s="63"/>
      <c r="M69" s="63"/>
    </row>
    <row r="70" spans="1:13" ht="51" customHeight="1" x14ac:dyDescent="0.55000000000000004">
      <c r="A70" s="42" t="s">
        <v>359</v>
      </c>
      <c r="E70" s="57"/>
      <c r="G70" s="67" t="s">
        <v>35</v>
      </c>
      <c r="I70" s="49"/>
    </row>
    <row r="71" spans="1:13" x14ac:dyDescent="0.55000000000000004">
      <c r="I71" s="49"/>
    </row>
    <row r="72" spans="1:13" x14ac:dyDescent="0.55000000000000004">
      <c r="E72" s="53"/>
      <c r="I72" s="49"/>
    </row>
    <row r="73" spans="1:13" x14ac:dyDescent="0.55000000000000004">
      <c r="I73" s="49"/>
    </row>
    <row r="74" spans="1:13" x14ac:dyDescent="0.55000000000000004">
      <c r="E74" s="68"/>
      <c r="J74" s="53"/>
      <c r="M74" s="53"/>
    </row>
    <row r="75" spans="1:13" x14ac:dyDescent="0.55000000000000004">
      <c r="H75" s="51"/>
      <c r="I75" s="53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69"/>
      <c r="B88" s="70"/>
    </row>
    <row r="89" spans="1:2" x14ac:dyDescent="0.55000000000000004">
      <c r="A89" s="69"/>
      <c r="B89" s="69"/>
    </row>
    <row r="90" spans="1:2" x14ac:dyDescent="0.55000000000000004">
      <c r="A90" s="70"/>
      <c r="B90" s="70"/>
    </row>
    <row r="91" spans="1:2" x14ac:dyDescent="0.55000000000000004">
      <c r="A91" s="70"/>
      <c r="B91" s="69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69"/>
    </row>
    <row r="96" spans="1:2" x14ac:dyDescent="0.55000000000000004">
      <c r="A96" s="70"/>
      <c r="B96" s="70"/>
    </row>
    <row r="97" spans="1:2" x14ac:dyDescent="0.55000000000000004">
      <c r="A97" s="69"/>
      <c r="B97" s="69"/>
    </row>
    <row r="98" spans="1:2" x14ac:dyDescent="0.55000000000000004">
      <c r="A98" s="69"/>
      <c r="B98" s="70"/>
    </row>
    <row r="99" spans="1:2" x14ac:dyDescent="0.55000000000000004">
      <c r="A99" s="70"/>
      <c r="B99" s="69"/>
    </row>
    <row r="100" spans="1:2" x14ac:dyDescent="0.55000000000000004">
      <c r="A100" s="70"/>
      <c r="B100" s="69"/>
    </row>
    <row r="101" spans="1:2" x14ac:dyDescent="0.55000000000000004">
      <c r="A101" s="70"/>
      <c r="B101" s="70"/>
    </row>
    <row r="102" spans="1:2" x14ac:dyDescent="0.55000000000000004">
      <c r="A102" s="70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70"/>
      <c r="B106" s="70"/>
    </row>
    <row r="107" spans="1:2" x14ac:dyDescent="0.55000000000000004">
      <c r="A107" s="70"/>
      <c r="B107" s="69"/>
    </row>
    <row r="108" spans="1:2" x14ac:dyDescent="0.55000000000000004">
      <c r="A108" s="70"/>
      <c r="B108" s="70"/>
    </row>
  </sheetData>
  <mergeCells count="11">
    <mergeCell ref="A1:G1"/>
    <mergeCell ref="A2:G2"/>
    <mergeCell ref="A66:E66"/>
    <mergeCell ref="A68:E68"/>
    <mergeCell ref="A69:G69"/>
    <mergeCell ref="A54:E54"/>
    <mergeCell ref="A58:E58"/>
    <mergeCell ref="A62:E62"/>
    <mergeCell ref="A65:E65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4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67" t="s">
        <v>246</v>
      </c>
      <c r="B1" s="267"/>
      <c r="C1" s="267"/>
      <c r="D1" s="267"/>
      <c r="E1" s="267"/>
      <c r="F1" s="267"/>
      <c r="G1" s="267"/>
    </row>
    <row r="2" spans="1:9" ht="6" customHeight="1" x14ac:dyDescent="0.6">
      <c r="A2" s="252"/>
      <c r="B2" s="252"/>
      <c r="C2" s="252"/>
      <c r="D2" s="252"/>
      <c r="E2" s="252"/>
      <c r="F2" s="252"/>
      <c r="G2" s="25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164</v>
      </c>
      <c r="B4" s="46" t="s">
        <v>199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87</v>
      </c>
      <c r="B5" s="46" t="s">
        <v>200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93</v>
      </c>
      <c r="B6" s="46" t="s">
        <v>201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102</v>
      </c>
      <c r="B7" s="130" t="s">
        <v>202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348</v>
      </c>
      <c r="E8" s="47" t="s">
        <v>349</v>
      </c>
      <c r="F8" s="48">
        <v>83</v>
      </c>
      <c r="G8" s="48">
        <v>2</v>
      </c>
      <c r="I8" s="49"/>
    </row>
    <row r="9" spans="1:9" x14ac:dyDescent="0.55000000000000004">
      <c r="A9" s="204" t="s">
        <v>108</v>
      </c>
      <c r="B9" s="205" t="s">
        <v>203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286</v>
      </c>
      <c r="E10" s="154" t="s">
        <v>286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287</v>
      </c>
      <c r="E11" s="154" t="s">
        <v>286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307</v>
      </c>
      <c r="E12" s="154" t="s">
        <v>307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350</v>
      </c>
      <c r="E13" s="154" t="s">
        <v>351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351</v>
      </c>
      <c r="E14" s="154" t="s">
        <v>351</v>
      </c>
      <c r="F14" s="161">
        <v>33</v>
      </c>
      <c r="G14" s="161">
        <v>1</v>
      </c>
      <c r="I14" s="49"/>
    </row>
    <row r="15" spans="1:9" x14ac:dyDescent="0.55000000000000004">
      <c r="A15" s="118" t="s">
        <v>116</v>
      </c>
      <c r="B15" s="130" t="s">
        <v>204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171</v>
      </c>
      <c r="B16" s="100" t="s">
        <v>205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247</v>
      </c>
      <c r="E17" s="97" t="s">
        <v>248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248</v>
      </c>
      <c r="E18" s="97" t="s">
        <v>248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252</v>
      </c>
      <c r="E19" s="97" t="s">
        <v>248</v>
      </c>
      <c r="F19" s="98">
        <v>21</v>
      </c>
      <c r="G19" s="98">
        <v>3</v>
      </c>
      <c r="I19" s="49"/>
    </row>
    <row r="20" spans="1:13" x14ac:dyDescent="0.55000000000000004">
      <c r="A20" s="45" t="s">
        <v>173</v>
      </c>
      <c r="B20" s="46" t="s">
        <v>206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175</v>
      </c>
      <c r="B21" s="210" t="s">
        <v>207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352</v>
      </c>
      <c r="E22" s="215" t="s">
        <v>288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353</v>
      </c>
      <c r="E23" s="215" t="s">
        <v>288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308</v>
      </c>
      <c r="E24" s="215" t="s">
        <v>309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311</v>
      </c>
      <c r="E25" s="215" t="s">
        <v>312</v>
      </c>
      <c r="F25" s="216">
        <v>23</v>
      </c>
      <c r="G25" s="217">
        <v>2</v>
      </c>
      <c r="I25" s="49"/>
    </row>
    <row r="26" spans="1:13" x14ac:dyDescent="0.55000000000000004">
      <c r="A26" s="118" t="s">
        <v>177</v>
      </c>
      <c r="B26" s="119" t="s">
        <v>208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310</v>
      </c>
      <c r="E27" s="47" t="s">
        <v>253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254</v>
      </c>
      <c r="E28" s="47" t="s">
        <v>254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253</v>
      </c>
      <c r="E29" s="47" t="s">
        <v>253</v>
      </c>
      <c r="F29" s="48">
        <v>629</v>
      </c>
      <c r="G29" s="48">
        <v>49</v>
      </c>
      <c r="H29" s="51"/>
      <c r="I29" s="52"/>
    </row>
    <row r="30" spans="1:13" x14ac:dyDescent="0.55000000000000004">
      <c r="A30" s="220" t="s">
        <v>209</v>
      </c>
      <c r="B30" s="221"/>
      <c r="C30" s="221"/>
      <c r="D30" s="221"/>
      <c r="E30" s="222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31</v>
      </c>
      <c r="F31" s="115">
        <f>SUM(F30)</f>
        <v>3985.5</v>
      </c>
      <c r="G31" s="58" t="s">
        <v>32</v>
      </c>
      <c r="H31" s="61"/>
      <c r="I31" s="58"/>
      <c r="J31" s="61"/>
      <c r="M31" s="61"/>
    </row>
    <row r="32" spans="1:13" s="58" customFormat="1" ht="21.75" x14ac:dyDescent="0.5">
      <c r="A32" s="231" t="s">
        <v>33</v>
      </c>
      <c r="B32" s="231"/>
      <c r="C32" s="231"/>
      <c r="D32" s="231"/>
      <c r="E32" s="231"/>
      <c r="F32" s="116">
        <f>G30</f>
        <v>255</v>
      </c>
      <c r="G32" s="58" t="s">
        <v>34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57" t="s">
        <v>371</v>
      </c>
      <c r="B34" s="257"/>
      <c r="C34" s="257"/>
      <c r="D34" s="257"/>
      <c r="E34" s="257"/>
      <c r="F34" s="257"/>
      <c r="G34" s="257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35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60" t="s">
        <v>324</v>
      </c>
      <c r="B1" s="260"/>
      <c r="C1" s="260"/>
      <c r="D1" s="260"/>
      <c r="E1" s="260"/>
      <c r="F1" s="260"/>
      <c r="G1" s="260"/>
    </row>
    <row r="2" spans="1:13" ht="6" customHeight="1" x14ac:dyDescent="0.55000000000000004">
      <c r="A2" s="259"/>
      <c r="B2" s="259"/>
      <c r="C2" s="259"/>
      <c r="D2" s="259"/>
      <c r="E2" s="259"/>
      <c r="F2" s="259"/>
      <c r="G2" s="259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164</v>
      </c>
      <c r="B4" s="50" t="s">
        <v>210</v>
      </c>
      <c r="C4" s="47"/>
      <c r="D4" s="47"/>
      <c r="E4" s="47"/>
      <c r="F4" s="48" t="s">
        <v>29</v>
      </c>
      <c r="G4" s="48" t="s">
        <v>29</v>
      </c>
      <c r="H4" s="51"/>
      <c r="I4" s="53"/>
    </row>
    <row r="5" spans="1:13" ht="19.5" customHeight="1" x14ac:dyDescent="0.55000000000000004">
      <c r="A5" s="45" t="s">
        <v>87</v>
      </c>
      <c r="B5" s="50" t="s">
        <v>211</v>
      </c>
      <c r="C5" s="47"/>
      <c r="D5" s="47"/>
      <c r="E5" s="47"/>
      <c r="F5" s="48" t="s">
        <v>29</v>
      </c>
      <c r="G5" s="48" t="s">
        <v>29</v>
      </c>
      <c r="H5" s="51"/>
      <c r="I5" s="53"/>
    </row>
    <row r="6" spans="1:13" ht="19.5" customHeight="1" x14ac:dyDescent="0.55000000000000004">
      <c r="A6" s="45" t="s">
        <v>93</v>
      </c>
      <c r="B6" s="50" t="s">
        <v>212</v>
      </c>
      <c r="C6" s="47"/>
      <c r="D6" s="47"/>
      <c r="E6" s="47"/>
      <c r="F6" s="48" t="s">
        <v>29</v>
      </c>
      <c r="G6" s="48" t="s">
        <v>29</v>
      </c>
      <c r="H6" s="51"/>
      <c r="I6" s="53"/>
    </row>
    <row r="7" spans="1:13" ht="19.5" customHeight="1" x14ac:dyDescent="0.55000000000000004">
      <c r="A7" s="45" t="s">
        <v>102</v>
      </c>
      <c r="B7" s="50" t="s">
        <v>213</v>
      </c>
      <c r="C7" s="47"/>
      <c r="D7" s="47"/>
      <c r="E7" s="47"/>
      <c r="F7" s="48" t="s">
        <v>29</v>
      </c>
      <c r="G7" s="48" t="s">
        <v>29</v>
      </c>
      <c r="H7" s="51"/>
      <c r="I7" s="53"/>
    </row>
    <row r="8" spans="1:13" ht="19.5" customHeight="1" x14ac:dyDescent="0.55000000000000004">
      <c r="A8" s="45" t="s">
        <v>108</v>
      </c>
      <c r="B8" s="50" t="s">
        <v>214</v>
      </c>
      <c r="C8" s="47"/>
      <c r="D8" s="47"/>
      <c r="E8" s="47"/>
      <c r="F8" s="48" t="s">
        <v>29</v>
      </c>
      <c r="G8" s="48" t="s">
        <v>29</v>
      </c>
      <c r="H8" s="51"/>
      <c r="I8" s="53"/>
    </row>
    <row r="9" spans="1:13" ht="19.5" customHeight="1" x14ac:dyDescent="0.55000000000000004">
      <c r="A9" s="45" t="s">
        <v>116</v>
      </c>
      <c r="B9" s="50" t="s">
        <v>215</v>
      </c>
      <c r="C9" s="47"/>
      <c r="D9" s="47"/>
      <c r="E9" s="47"/>
      <c r="F9" s="48" t="s">
        <v>29</v>
      </c>
      <c r="G9" s="48" t="s">
        <v>29</v>
      </c>
      <c r="H9" s="51"/>
      <c r="I9" s="53"/>
    </row>
    <row r="10" spans="1:13" ht="19.5" customHeight="1" x14ac:dyDescent="0.55000000000000004">
      <c r="A10" s="45" t="s">
        <v>171</v>
      </c>
      <c r="B10" s="50" t="s">
        <v>216</v>
      </c>
      <c r="C10" s="47"/>
      <c r="D10" s="47"/>
      <c r="E10" s="47"/>
      <c r="F10" s="48" t="s">
        <v>29</v>
      </c>
      <c r="G10" s="48" t="s">
        <v>29</v>
      </c>
      <c r="H10" s="51"/>
      <c r="I10" s="53"/>
    </row>
    <row r="11" spans="1:13" x14ac:dyDescent="0.55000000000000004">
      <c r="A11" s="220" t="s">
        <v>217</v>
      </c>
      <c r="B11" s="221"/>
      <c r="C11" s="221"/>
      <c r="D11" s="221"/>
      <c r="E11" s="222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31</v>
      </c>
      <c r="F12" s="176">
        <f>F11</f>
        <v>0</v>
      </c>
      <c r="G12" s="59" t="s">
        <v>32</v>
      </c>
      <c r="H12" s="61"/>
      <c r="J12" s="61"/>
      <c r="M12" s="61"/>
    </row>
    <row r="13" spans="1:13" s="59" customFormat="1" x14ac:dyDescent="0.55000000000000004">
      <c r="A13" s="223" t="s">
        <v>33</v>
      </c>
      <c r="B13" s="223"/>
      <c r="C13" s="223"/>
      <c r="D13" s="223"/>
      <c r="E13" s="223"/>
      <c r="F13" s="176">
        <f>G11</f>
        <v>0</v>
      </c>
      <c r="G13" s="59" t="s">
        <v>34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24" t="s">
        <v>371</v>
      </c>
      <c r="B15" s="224"/>
      <c r="C15" s="224"/>
      <c r="D15" s="224"/>
      <c r="E15" s="224"/>
      <c r="F15" s="224"/>
      <c r="G15" s="224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35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5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70" t="s">
        <v>370</v>
      </c>
      <c r="B1" s="270"/>
      <c r="C1" s="270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239</v>
      </c>
      <c r="B3" s="268" t="s">
        <v>372</v>
      </c>
      <c r="C3" s="269"/>
      <c r="L3" s="37"/>
    </row>
    <row r="4" spans="1:12" s="2" customFormat="1" ht="29.25" customHeight="1" x14ac:dyDescent="0.55000000000000004">
      <c r="A4" s="7" t="s">
        <v>251</v>
      </c>
      <c r="B4" s="104" t="s">
        <v>249</v>
      </c>
      <c r="C4" s="8" t="s">
        <v>250</v>
      </c>
      <c r="L4" s="37"/>
    </row>
    <row r="5" spans="1:12" ht="24.75" customHeight="1" x14ac:dyDescent="0.55000000000000004">
      <c r="A5" s="9" t="s">
        <v>218</v>
      </c>
      <c r="B5" s="105">
        <f>SUM('3. กยท.ข.ตล. '!F64)</f>
        <v>0</v>
      </c>
      <c r="C5" s="10">
        <f>SUM('3. กยท.ข.ตล. '!G64)</f>
        <v>0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219</v>
      </c>
      <c r="B6" s="106">
        <f>SUM('3. กยท.ข.ตล. '!F41)</f>
        <v>0</v>
      </c>
      <c r="C6" s="13">
        <f>SUM('3. กยท.ข.ตล. '!G41)</f>
        <v>0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220</v>
      </c>
      <c r="B7" s="105">
        <f>SUM('3. กยท.ข.ตล. '!F16)</f>
        <v>0</v>
      </c>
      <c r="C7" s="10">
        <f>SUM('3. กยท.ข.ตล. '!G16)</f>
        <v>0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221</v>
      </c>
      <c r="B8" s="192">
        <f>SUM('3. กยท.ข.ตล. '!F30)</f>
        <v>1250</v>
      </c>
      <c r="C8" s="16">
        <f>SUM('3. กยท.ข.ตล. '!G30)</f>
        <v>110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222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223</v>
      </c>
      <c r="B10" s="106">
        <f>SUM('2. กยท.ข.ตก. '!F79)</f>
        <v>0</v>
      </c>
      <c r="C10" s="13">
        <f>SUM('2. กยท.ข.ตก. '!G79)</f>
        <v>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224</v>
      </c>
      <c r="B11" s="107">
        <f>SUM('2. กยท.ข.ตก. '!F66)</f>
        <v>0</v>
      </c>
      <c r="C11" s="17">
        <f>SUM('2. กยท.ข.ตก. '!G66)</f>
        <v>0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225</v>
      </c>
      <c r="B12" s="106">
        <v>0</v>
      </c>
      <c r="C12" s="13">
        <f>SUM('2. กยท.ข.ตก. '!G100)</f>
        <v>0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226</v>
      </c>
      <c r="B13" s="105">
        <f>SUM('2. กยท.ข.ตก. '!F54)</f>
        <v>365</v>
      </c>
      <c r="C13" s="10">
        <f>SUM('2. กยท.ข.ตก. '!G54)</f>
        <v>97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227</v>
      </c>
      <c r="B14" s="106">
        <f>SUM('2. กยท.ข.ตก. '!F58)</f>
        <v>205</v>
      </c>
      <c r="C14" s="13">
        <f>SUM('2. กยท.ข.ตก. '!G58)</f>
        <v>20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228</v>
      </c>
      <c r="B15" s="107">
        <f>'1. กยท.ข.ตบ.'!F22</f>
        <v>80</v>
      </c>
      <c r="C15" s="17">
        <f>'1. กยท.ข.ตบ.'!G22</f>
        <v>10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229</v>
      </c>
      <c r="B16" s="106">
        <f>SUM('1. กยท.ข.ตบ.'!F28)</f>
        <v>330</v>
      </c>
      <c r="C16" s="13">
        <f>'1. กยท.ข.ตบ.'!G28</f>
        <v>27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230</v>
      </c>
      <c r="B17" s="108">
        <f>SUM('1. กยท.ข.ตบ.'!F32)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231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232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233</v>
      </c>
      <c r="B20" s="109">
        <f>SUM('2. กยท.ข.ตก. '!F70)</f>
        <v>0</v>
      </c>
      <c r="C20" s="23">
        <f>'2. กยท.ข.ตก. '!G70</f>
        <v>0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234</v>
      </c>
      <c r="B21" s="110">
        <f>SUM('5. กยท.ข.น.'!F54)</f>
        <v>5319.64</v>
      </c>
      <c r="C21" s="26">
        <f>SUM('5. กยท.ข.น.'!G54)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235</v>
      </c>
      <c r="B22" s="109">
        <f>SUM('5. กยท.ข.น.'!F58)</f>
        <v>2000.72</v>
      </c>
      <c r="C22" s="23">
        <f>SUM('5. กยท.ข.น.'!G58)</f>
        <v>195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236</v>
      </c>
      <c r="B23" s="107">
        <f>SUM('5. กยท.ข.น.'!F64)</f>
        <v>0</v>
      </c>
      <c r="C23" s="17">
        <f>'5. กยท.ข.น.'!G64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265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266</v>
      </c>
      <c r="B25" s="107">
        <f>SUM('5. กยท.ข.น.'!F62)</f>
        <v>0</v>
      </c>
      <c r="C25" s="17">
        <f>SUM('5. กยท.ข.น.'!G62)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267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268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289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290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9" t="s">
        <v>325</v>
      </c>
      <c r="B30" s="138">
        <f>SUM('4. กยท.ข.กอ.'!F16)</f>
        <v>323</v>
      </c>
      <c r="C30" s="17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331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9" t="s">
        <v>354</v>
      </c>
      <c r="B32" s="138">
        <f>SUM('6. กยท.ข.อนบ.'!F7)</f>
        <v>83</v>
      </c>
      <c r="C32" s="17">
        <f>SUM('6. กยท.ข.อนบ.'!G7)</f>
        <v>2</v>
      </c>
    </row>
    <row r="33" spans="1:9" ht="24" x14ac:dyDescent="0.55000000000000004">
      <c r="A33" s="9" t="s">
        <v>369</v>
      </c>
      <c r="B33" s="138">
        <f>SUM('5. กยท.ข.น.'!F23)</f>
        <v>4</v>
      </c>
      <c r="C33" s="17">
        <f>SUM('5. กยท.ข.น.'!G23)</f>
        <v>1</v>
      </c>
    </row>
    <row r="34" spans="1:9" ht="24" x14ac:dyDescent="0.55000000000000004">
      <c r="A34" s="29" t="s">
        <v>31</v>
      </c>
      <c r="B34" s="112"/>
      <c r="C34" s="102">
        <f>SUM(B5:B33)</f>
        <v>13879.86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237</v>
      </c>
      <c r="B35" s="111" t="s">
        <v>238</v>
      </c>
      <c r="C35" s="31">
        <f>SUM('1. กยท.ข.ตบ.'!G34+'2. กยท.ข.ตก. '!G101+'3. กยท.ข.ตล. '!G65+'4. กยท.ข.กอ.'!G20+'5. กยท.ข.น.'!G66+'6. กยท.ข.อนบ.'!G30+'7. กยท.ข.อนล.'!G11)</f>
        <v>1380</v>
      </c>
      <c r="D35" s="30"/>
      <c r="G35" s="11"/>
    </row>
    <row r="36" spans="1:9" ht="24.95" customHeight="1" x14ac:dyDescent="0.55000000000000004">
      <c r="C36" s="34" t="s">
        <v>371</v>
      </c>
    </row>
    <row r="37" spans="1:9" ht="24.95" customHeight="1" x14ac:dyDescent="0.55000000000000004">
      <c r="C37" s="218">
        <f>SUM('1. กยท.ข.ตบ.'!F35+'2. กยท.ข.ตก. '!F102+'3. กยท.ข.ตล. '!F67+'4. กยท.ข.กอ.'!F21+'5. กยท.ข.น.'!F67+'6. กยท.ข.อนบ.'!F31+'7. กยท.ข.อนล.'!F12)</f>
        <v>13879.86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8 ก.ค. 68</vt:lpstr>
      <vt:lpstr>'3. กยท.ข.ตล. '!Print_Area</vt:lpstr>
      <vt:lpstr>'รายจังหวัด 8 ก.ค.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2025-07-09T08:20:23Z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