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PC-RAOT-Research01\Desktop\งาน สวย\1.โรคใบร่วงชนิดใหม่ในยางพารา\2. รายงานสถานการณ์โรคใบร่วง\ปี 2568\06 มิถุนายน 2568\"/>
    </mc:Choice>
  </mc:AlternateContent>
  <xr:revisionPtr revIDLastSave="0" documentId="13_ncr:1_{FD68C45B-A3D6-415B-AF14-EA9FED0B629B}" xr6:coauthVersionLast="47" xr6:coauthVersionMax="47" xr10:uidLastSave="{00000000-0000-0000-0000-000000000000}"/>
  <bookViews>
    <workbookView xWindow="-120" yWindow="-120" windowWidth="29040" windowHeight="15840" tabRatio="819" activeTab="7" xr2:uid="{00000000-000D-0000-FFFF-FFFF00000000}"/>
  </bookViews>
  <sheets>
    <sheet name="1. กยท.ข.ตบ." sheetId="52" r:id="rId1"/>
    <sheet name="2. กยท.ข.ตก. " sheetId="53" r:id="rId2"/>
    <sheet name="3. กยท.ข.ตล. " sheetId="54" r:id="rId3"/>
    <sheet name="4. กยท.ข.กอ." sheetId="55" r:id="rId4"/>
    <sheet name="5. กยท.ข.น." sheetId="56" r:id="rId5"/>
    <sheet name="6. กยท.ข.อนบ." sheetId="57" r:id="rId6"/>
    <sheet name="7. กยท.ข.อนล." sheetId="58" r:id="rId7"/>
    <sheet name="รายจังหวัด 17 มิ.ย. 68" sheetId="47" r:id="rId8"/>
  </sheets>
  <externalReferences>
    <externalReference r:id="rId9"/>
  </externalReferences>
  <definedNames>
    <definedName name="_xlnm.Print_Area" localSheetId="2">'3. กยท.ข.ตล. '!$A$1:$G$70</definedName>
    <definedName name="_xlnm.Print_Area" localSheetId="7">'รายจังหวัด 17 มิ.ย. 68'!$A$1:$C$36</definedName>
    <definedName name="_xlnm.Print_Titles" localSheetId="4">'5. กยท.ข.น.'!$1:$3</definedName>
  </definedNames>
  <calcPr calcId="181029"/>
</workbook>
</file>

<file path=xl/calcChain.xml><?xml version="1.0" encoding="utf-8"?>
<calcChain xmlns="http://schemas.openxmlformats.org/spreadsheetml/2006/main">
  <c r="G22" i="52" l="1"/>
  <c r="F22" i="52"/>
  <c r="C32" i="47"/>
  <c r="B32" i="47"/>
  <c r="G9" i="57" l="1"/>
  <c r="F9" i="57"/>
  <c r="G7" i="57"/>
  <c r="F7" i="57"/>
  <c r="C30" i="47"/>
  <c r="B30" i="47"/>
  <c r="C31" i="47"/>
  <c r="B31" i="47"/>
  <c r="F32" i="52" l="1"/>
  <c r="F57" i="56" l="1"/>
  <c r="G53" i="56"/>
  <c r="F53" i="56"/>
  <c r="G21" i="56"/>
  <c r="F21" i="56"/>
  <c r="F26" i="57"/>
  <c r="G21" i="57"/>
  <c r="F21" i="57"/>
  <c r="G61" i="56" l="1"/>
  <c r="F61" i="56"/>
  <c r="C24" i="47"/>
  <c r="C29" i="47" l="1"/>
  <c r="B29" i="47"/>
  <c r="C28" i="47"/>
  <c r="B28" i="47"/>
  <c r="C21" i="47"/>
  <c r="B21" i="47"/>
  <c r="B24" i="47"/>
  <c r="G32" i="52" l="1"/>
  <c r="G64" i="56"/>
  <c r="C25" i="47"/>
  <c r="B25" i="47"/>
  <c r="G54" i="53"/>
  <c r="C13" i="47" s="1"/>
  <c r="F54" i="53"/>
  <c r="G26" i="57"/>
  <c r="C27" i="47" s="1"/>
  <c r="B27" i="47"/>
  <c r="F16" i="57"/>
  <c r="F30" i="57" s="1"/>
  <c r="G16" i="57"/>
  <c r="C26" i="47" s="1"/>
  <c r="G30" i="54"/>
  <c r="C8" i="47" s="1"/>
  <c r="B26" i="47" l="1"/>
  <c r="B13" i="47"/>
  <c r="B17" i="47"/>
  <c r="G30" i="57"/>
  <c r="B23" i="47"/>
  <c r="G57" i="56"/>
  <c r="G16" i="54"/>
  <c r="C7" i="47" s="1"/>
  <c r="F16" i="54"/>
  <c r="B7" i="47" s="1"/>
  <c r="B22" i="47" l="1"/>
  <c r="F65" i="56"/>
  <c r="G65" i="56"/>
  <c r="C22" i="47"/>
  <c r="F31" i="57"/>
  <c r="F66" i="56" l="1"/>
  <c r="F66" i="53"/>
  <c r="B11" i="47" l="1"/>
  <c r="G41" i="54"/>
  <c r="C6" i="47" s="1"/>
  <c r="F41" i="54"/>
  <c r="B6" i="47" s="1"/>
  <c r="G64" i="54"/>
  <c r="C5" i="47" s="1"/>
  <c r="G50" i="54" l="1"/>
  <c r="C9" i="47" s="1"/>
  <c r="F50" i="54"/>
  <c r="B9" i="47" l="1"/>
  <c r="F30" i="54"/>
  <c r="B8" i="47" l="1"/>
  <c r="C23" i="47"/>
  <c r="G11" i="58"/>
  <c r="F13" i="58" s="1"/>
  <c r="F11" i="58"/>
  <c r="F12" i="58" s="1"/>
  <c r="F67" i="56"/>
  <c r="G15" i="55"/>
  <c r="C19" i="47" s="1"/>
  <c r="F15" i="55"/>
  <c r="B19" i="47" s="1"/>
  <c r="G10" i="55"/>
  <c r="F10" i="55"/>
  <c r="E63" i="54"/>
  <c r="E62" i="54"/>
  <c r="E61" i="54"/>
  <c r="E60" i="54"/>
  <c r="E59" i="54"/>
  <c r="E58" i="54"/>
  <c r="E57" i="54"/>
  <c r="E56" i="54"/>
  <c r="E55" i="54"/>
  <c r="E54" i="54"/>
  <c r="E53" i="54"/>
  <c r="E52" i="54"/>
  <c r="F64" i="54"/>
  <c r="E51" i="54"/>
  <c r="E47" i="54"/>
  <c r="E46" i="54"/>
  <c r="E45" i="54"/>
  <c r="E42" i="54"/>
  <c r="E40" i="54"/>
  <c r="E39" i="54"/>
  <c r="E38" i="54"/>
  <c r="E37" i="54"/>
  <c r="E36" i="54"/>
  <c r="E35" i="54"/>
  <c r="E34" i="54"/>
  <c r="E33" i="54"/>
  <c r="E29" i="54"/>
  <c r="E28" i="54"/>
  <c r="E27" i="54"/>
  <c r="E26" i="54"/>
  <c r="E25" i="54"/>
  <c r="E24" i="54"/>
  <c r="E23" i="54"/>
  <c r="E22" i="54"/>
  <c r="E21" i="54"/>
  <c r="E20" i="54"/>
  <c r="E19" i="54"/>
  <c r="E18" i="54"/>
  <c r="E17" i="54"/>
  <c r="E15" i="54"/>
  <c r="E14" i="54"/>
  <c r="E13" i="54"/>
  <c r="E12" i="54"/>
  <c r="E11" i="54"/>
  <c r="E10" i="54"/>
  <c r="E9" i="54"/>
  <c r="E8" i="54"/>
  <c r="G65" i="54"/>
  <c r="E7" i="54"/>
  <c r="E6" i="54"/>
  <c r="E5" i="54"/>
  <c r="E4" i="54"/>
  <c r="G100" i="53"/>
  <c r="C12" i="47" s="1"/>
  <c r="F100" i="53"/>
  <c r="G79" i="53"/>
  <c r="C10" i="47" s="1"/>
  <c r="F79" i="53"/>
  <c r="B10" i="47" s="1"/>
  <c r="C20" i="47"/>
  <c r="F70" i="53"/>
  <c r="G66" i="53"/>
  <c r="C11" i="47" s="1"/>
  <c r="G58" i="53"/>
  <c r="C14" i="47" s="1"/>
  <c r="F58" i="53"/>
  <c r="G28" i="52"/>
  <c r="C16" i="47" s="1"/>
  <c r="F28" i="52"/>
  <c r="C15" i="47"/>
  <c r="B15" i="47"/>
  <c r="B5" i="47" l="1"/>
  <c r="B14" i="47"/>
  <c r="B20" i="47"/>
  <c r="B16" i="47"/>
  <c r="F34" i="52"/>
  <c r="F35" i="52" s="1"/>
  <c r="F65" i="54"/>
  <c r="F20" i="55"/>
  <c r="G20" i="55"/>
  <c r="F22" i="55" s="1"/>
  <c r="F68" i="54"/>
  <c r="F32" i="57"/>
  <c r="G101" i="53"/>
  <c r="B18" i="47"/>
  <c r="F101" i="53"/>
  <c r="F102" i="53" s="1"/>
  <c r="G34" i="52"/>
  <c r="F36" i="52" s="1"/>
  <c r="C18" i="47"/>
  <c r="C33" i="47" l="1"/>
  <c r="F103" i="53"/>
  <c r="C34" i="47"/>
  <c r="F21" i="55"/>
  <c r="F67" i="54"/>
  <c r="C36" i="47" s="1"/>
</calcChain>
</file>

<file path=xl/sharedStrings.xml><?xml version="1.0" encoding="utf-8"?>
<sst xmlns="http://schemas.openxmlformats.org/spreadsheetml/2006/main" count="633" uniqueCount="369">
  <si>
    <t xml:space="preserve">ลำดับ </t>
  </si>
  <si>
    <t>กยท.จังหวัด</t>
  </si>
  <si>
    <t>หมู่ที่</t>
  </si>
  <si>
    <t>ตำบล</t>
  </si>
  <si>
    <t>อำเภอ</t>
  </si>
  <si>
    <t>จำนวนไร่</t>
  </si>
  <si>
    <t>จำนวนราย</t>
  </si>
  <si>
    <t>สุราษฎร์ธานี</t>
  </si>
  <si>
    <t>เคียนซา</t>
  </si>
  <si>
    <t>บ้านนาสาร</t>
  </si>
  <si>
    <t>บ้านนาเดิม</t>
  </si>
  <si>
    <t>ท่าชนะ</t>
  </si>
  <si>
    <t>เวียงสระ</t>
  </si>
  <si>
    <t>พระแสง</t>
  </si>
  <si>
    <t>ชัยบุรี</t>
  </si>
  <si>
    <t>ดอนสัก</t>
  </si>
  <si>
    <t>พุนพิน</t>
  </si>
  <si>
    <t>รวมจังหวัดสุราษฎร์ธานี</t>
  </si>
  <si>
    <t>ระนอง</t>
  </si>
  <si>
    <t>เมือง</t>
  </si>
  <si>
    <t>กระบุรี</t>
  </si>
  <si>
    <t>กะเปอร์</t>
  </si>
  <si>
    <t>ละอุ่น</t>
  </si>
  <si>
    <t>สุขสำราญ</t>
  </si>
  <si>
    <t>รวมจังหวัดระนอง</t>
  </si>
  <si>
    <t>ชุมพร</t>
  </si>
  <si>
    <t>ละแม</t>
  </si>
  <si>
    <t>รวมจังหวัดชุมพร</t>
  </si>
  <si>
    <t>ประจวบคีรีขันธ์</t>
  </si>
  <si>
    <t>-</t>
  </si>
  <si>
    <t>รวมการยางแห่งประเทศไทยเขตภาคใต้ตอนบน</t>
  </si>
  <si>
    <t>สรุป : 1. พื้นที่ที่พบการระบาดของโรคใบร่วงชนิดใหม่ในยางพาราทั้งหมด               =</t>
  </si>
  <si>
    <t>ไร่</t>
  </si>
  <si>
    <t xml:space="preserve">        2. จำนวนรายเกษตรกรทั้งหมด                                                      =</t>
  </si>
  <si>
    <t>ราย</t>
  </si>
  <si>
    <t>page 1/1</t>
  </si>
  <si>
    <t>นครศรีธรรมราช</t>
  </si>
  <si>
    <t>สาขาเมืองนครศรีธรรมราช</t>
  </si>
  <si>
    <t>เมืองนครศรีธรรมราช</t>
  </si>
  <si>
    <t>พรหมคีรี</t>
  </si>
  <si>
    <t>สาขาท่าศาลา</t>
  </si>
  <si>
    <t>นบพิตำ</t>
  </si>
  <si>
    <t>ควนทอง</t>
  </si>
  <si>
    <t>ขนอม</t>
  </si>
  <si>
    <t>สิชล</t>
  </si>
  <si>
    <t>เขาน้อย</t>
  </si>
  <si>
    <t>กะหรอ</t>
  </si>
  <si>
    <t>สาขาทุ่งสง</t>
  </si>
  <si>
    <t>ทุ่งสง</t>
  </si>
  <si>
    <t>เขาขาว</t>
  </si>
  <si>
    <t>นาไม้ไผ่</t>
  </si>
  <si>
    <t>เขาโร</t>
  </si>
  <si>
    <t>กะปาง</t>
  </si>
  <si>
    <t>นาโพธิ์</t>
  </si>
  <si>
    <t>นาหลวงเสน</t>
  </si>
  <si>
    <t>หนอนหงส์</t>
  </si>
  <si>
    <t>ที่วัง</t>
  </si>
  <si>
    <t>ถ้ำใหญ่</t>
  </si>
  <si>
    <t>น้ำตก</t>
  </si>
  <si>
    <t>บางขัน</t>
  </si>
  <si>
    <t>บ้านลำนาว</t>
  </si>
  <si>
    <t>บ้านนิคม</t>
  </si>
  <si>
    <t>สาขาร่อนพิบูลย์</t>
  </si>
  <si>
    <t>ร่อนพิบูลย์</t>
  </si>
  <si>
    <t>ชะอวด</t>
  </si>
  <si>
    <t>จุฬาภรณ์</t>
  </si>
  <si>
    <t>สาขาฉวาง</t>
  </si>
  <si>
    <t>ฉวาง</t>
  </si>
  <si>
    <t>page 1/3</t>
  </si>
  <si>
    <t>กะเปียด</t>
  </si>
  <si>
    <t>นากะชะ</t>
  </si>
  <si>
    <t>ห้วยปริก</t>
  </si>
  <si>
    <t>ไสหร้า</t>
  </si>
  <si>
    <t>นาเขลียง</t>
  </si>
  <si>
    <t>จันดี</t>
  </si>
  <si>
    <t>ช้างกลาง</t>
  </si>
  <si>
    <t>หลักช้าง</t>
  </si>
  <si>
    <t>สวนขัน</t>
  </si>
  <si>
    <t>พิปูน</t>
  </si>
  <si>
    <t>กะทูน</t>
  </si>
  <si>
    <t>เขาพระ</t>
  </si>
  <si>
    <t>ยางค้อม</t>
  </si>
  <si>
    <t>ควนกลาง</t>
  </si>
  <si>
    <t>สาขานาบอน</t>
  </si>
  <si>
    <t>นาบอน</t>
  </si>
  <si>
    <t>แก้วแสน</t>
  </si>
  <si>
    <t>รวมจังหวัดนครศรีธรรมราช</t>
  </si>
  <si>
    <t>2</t>
  </si>
  <si>
    <t>กระบี่</t>
  </si>
  <si>
    <t>เมืองกระบี่</t>
  </si>
  <si>
    <t>คลองท่อม</t>
  </si>
  <si>
    <t>เขาพนม</t>
  </si>
  <si>
    <t>รวมจังหวัดกระบี่</t>
  </si>
  <si>
    <t>3</t>
  </si>
  <si>
    <t>พังงา</t>
  </si>
  <si>
    <t>กะปง</t>
  </si>
  <si>
    <t>ตะกั่วทุ่ง</t>
  </si>
  <si>
    <t>ทับปุด</t>
  </si>
  <si>
    <t>ท้ายเหมือง</t>
  </si>
  <si>
    <t>ตะกั่วป่า</t>
  </si>
  <si>
    <t>คุระบุรี</t>
  </si>
  <si>
    <t>รวมจังหวัดพังงา</t>
  </si>
  <si>
    <t>4</t>
  </si>
  <si>
    <t>ภูเก็ต</t>
  </si>
  <si>
    <t>ถลาง</t>
  </si>
  <si>
    <t>กะทู้</t>
  </si>
  <si>
    <t>รวมจังหวัดภูเก็ต</t>
  </si>
  <si>
    <t>page 2/3</t>
  </si>
  <si>
    <t>5</t>
  </si>
  <si>
    <t>ตรัง</t>
  </si>
  <si>
    <t>ห้วยยอด</t>
  </si>
  <si>
    <t>สิเกา</t>
  </si>
  <si>
    <t>กันตัง</t>
  </si>
  <si>
    <t>ย่านตาขาว</t>
  </si>
  <si>
    <t>ปะเหลียน</t>
  </si>
  <si>
    <t>รวมจังหวัดตรัง</t>
  </si>
  <si>
    <t>6</t>
  </si>
  <si>
    <t>พัทลุง</t>
  </si>
  <si>
    <t>กงหรา</t>
  </si>
  <si>
    <t>ศรีนครินทร์</t>
  </si>
  <si>
    <t>เขาชัยสน</t>
  </si>
  <si>
    <t>ตะโหมด</t>
  </si>
  <si>
    <t>บางแก้ว</t>
  </si>
  <si>
    <t>ควนขนุน</t>
  </si>
  <si>
    <t>ป่าพยอม</t>
  </si>
  <si>
    <t>ศรีบรรพต</t>
  </si>
  <si>
    <t>ปากพะยูน</t>
  </si>
  <si>
    <t>รวมจังหวัดพัทลุง</t>
  </si>
  <si>
    <t>รวมการยางแห่งประเทศไทยเขตภาคใต้ตอนกลาง</t>
  </si>
  <si>
    <t>page 3/3</t>
  </si>
  <si>
    <t>ปัตตานี</t>
  </si>
  <si>
    <t>รวมจังหวัดปัตตานี</t>
  </si>
  <si>
    <t>สงขลา</t>
  </si>
  <si>
    <t>รวมจังหวัดสงขลา</t>
  </si>
  <si>
    <t>ยะลา</t>
  </si>
  <si>
    <t>รวมจังหวัดยะลา</t>
  </si>
  <si>
    <t>สตูล</t>
  </si>
  <si>
    <t>ควนกาหลง</t>
  </si>
  <si>
    <t>ควนโดน</t>
  </si>
  <si>
    <t>ท่าแพ</t>
  </si>
  <si>
    <t>แป-ระ</t>
  </si>
  <si>
    <t>รวมจังหวัดสตูล</t>
  </si>
  <si>
    <t>นราธิวาส</t>
  </si>
  <si>
    <t>รวมจังหวัดนราธิวาส</t>
  </si>
  <si>
    <t>รวมการยางแห่งประเทศไทยเขตภาคใต้ตอนล่าง</t>
  </si>
  <si>
    <t>จันทบุรี</t>
  </si>
  <si>
    <t>เมืองจันทบุรี</t>
  </si>
  <si>
    <t>ขลุง</t>
  </si>
  <si>
    <t>นายายอาม</t>
  </si>
  <si>
    <t>แก่งหางแมว</t>
  </si>
  <si>
    <t>ท่าใหม่</t>
  </si>
  <si>
    <t>เขาคิชฌกูฏ</t>
  </si>
  <si>
    <t>รวมจังหวัดจันทบุรี</t>
  </si>
  <si>
    <t>ตราด</t>
  </si>
  <si>
    <t>เมืองตราด</t>
  </si>
  <si>
    <t>เขาสมิง</t>
  </si>
  <si>
    <t>แหลมงอบ</t>
  </si>
  <si>
    <t>บ่อไร่</t>
  </si>
  <si>
    <t>รวมจังหวัดตราด</t>
  </si>
  <si>
    <t>ระยอง</t>
  </si>
  <si>
    <t>ฉะเชิงเทรา</t>
  </si>
  <si>
    <t>อุทัยธานี</t>
  </si>
  <si>
    <t>กาญจนบุรี</t>
  </si>
  <si>
    <t>รวมการยางแห่งประเทศไทยเขตภาคกลางและภาคตะวันออก</t>
  </si>
  <si>
    <t>1</t>
  </si>
  <si>
    <t>เชียงใหม่</t>
  </si>
  <si>
    <t>เชียงราย</t>
  </si>
  <si>
    <t>ลำปาง</t>
  </si>
  <si>
    <t>ลำพูน</t>
  </si>
  <si>
    <t>แม่ฮ่องสอน</t>
  </si>
  <si>
    <t>กำแพงเพชร</t>
  </si>
  <si>
    <t>7</t>
  </si>
  <si>
    <t>พิษณุโลก</t>
  </si>
  <si>
    <t>8</t>
  </si>
  <si>
    <t>ตาก</t>
  </si>
  <si>
    <t>9</t>
  </si>
  <si>
    <t>เพชรบูรณ์</t>
  </si>
  <si>
    <t>10</t>
  </si>
  <si>
    <t>พิจิตร</t>
  </si>
  <si>
    <t>11</t>
  </si>
  <si>
    <t>น่าน</t>
  </si>
  <si>
    <t>ยอด</t>
  </si>
  <si>
    <t>สองแคว</t>
  </si>
  <si>
    <t>12</t>
  </si>
  <si>
    <t>ปิงหลวง</t>
  </si>
  <si>
    <t>นาหมื่น</t>
  </si>
  <si>
    <t>13</t>
  </si>
  <si>
    <t>สุโขทัย</t>
  </si>
  <si>
    <t>แม่สิน</t>
  </si>
  <si>
    <t>ศรีสัชนาลัย</t>
  </si>
  <si>
    <t>14</t>
  </si>
  <si>
    <t>พะเยา</t>
  </si>
  <si>
    <t>15</t>
  </si>
  <si>
    <t>อุตรดิตถ์</t>
  </si>
  <si>
    <t>แพร่</t>
  </si>
  <si>
    <t>สะเอียบ</t>
  </si>
  <si>
    <t>สอง</t>
  </si>
  <si>
    <t>รวมการยางแห่งประเทศไทยเขตภาคเหนือ</t>
  </si>
  <si>
    <t xml:space="preserve">        2. จำนวนรายเกษตรกรทั้งหมด                                                       =</t>
  </si>
  <si>
    <t>กาฬสินธุ์</t>
  </si>
  <si>
    <t>ขอนแก่น</t>
  </si>
  <si>
    <t>มุกดาหาร</t>
  </si>
  <si>
    <t>นครพนม</t>
  </si>
  <si>
    <t>บึงกาฬ</t>
  </si>
  <si>
    <t>สกลนคร</t>
  </si>
  <si>
    <t>หนองคาย</t>
  </si>
  <si>
    <t>หนองบัวลำภู</t>
  </si>
  <si>
    <t>เลย</t>
  </si>
  <si>
    <t>อุดรธานี</t>
  </si>
  <si>
    <t>รวมการยางแห่งประเทศไทยเขตภาคตะวันออกเฉียงเหนือตอนบน</t>
  </si>
  <si>
    <t>นครราชสีมา</t>
  </si>
  <si>
    <t>บุรีรัมย์</t>
  </si>
  <si>
    <t>สุรินทร์</t>
  </si>
  <si>
    <t>ศรีษะเกษ</t>
  </si>
  <si>
    <t>อุบลราชธานี</t>
  </si>
  <si>
    <t>ยโสธร</t>
  </si>
  <si>
    <t>ร้อยเอ็ด</t>
  </si>
  <si>
    <t>รวมการยางแห่งประเทศไทยเขตภาคตะวันออกเฉียงเหนือตอนล่าง</t>
  </si>
  <si>
    <t>1. นราธิวาส</t>
  </si>
  <si>
    <t>2. ยะลา</t>
  </si>
  <si>
    <t>3. ปัตตานี</t>
  </si>
  <si>
    <t>4. สงขลา</t>
  </si>
  <si>
    <t>5. สตูล</t>
  </si>
  <si>
    <t>6. ตรัง</t>
  </si>
  <si>
    <t>7. พังงา</t>
  </si>
  <si>
    <t>8. พัทลุง</t>
  </si>
  <si>
    <t>9.  นครศรีธรรมราช</t>
  </si>
  <si>
    <t>10. กระบี่</t>
  </si>
  <si>
    <t>11. สุราษฎร์ธานี</t>
  </si>
  <si>
    <t>12. ระนอง</t>
  </si>
  <si>
    <t>13. ชุมพร</t>
  </si>
  <si>
    <t>14. จันทบุรี</t>
  </si>
  <si>
    <t>15. ตราด</t>
  </si>
  <si>
    <t>16. ภูเก็ต</t>
  </si>
  <si>
    <t>17. น่าน</t>
  </si>
  <si>
    <t>18. สุโขทัย</t>
  </si>
  <si>
    <t>19. แพร่</t>
  </si>
  <si>
    <r>
      <rPr>
        <sz val="16"/>
        <color theme="1"/>
        <rFont val="TH SarabunPSK"/>
        <family val="2"/>
      </rPr>
      <t xml:space="preserve">      2</t>
    </r>
    <r>
      <rPr>
        <b/>
        <sz val="16"/>
        <color theme="1"/>
        <rFont val="TH SarabunPSK"/>
        <family val="2"/>
      </rPr>
      <t xml:space="preserve">. จำนวนรายเกษตรกรทั้งหมด   </t>
    </r>
  </si>
  <si>
    <t xml:space="preserve">                             =</t>
  </si>
  <si>
    <t xml:space="preserve">                          ข้อมูล ณ วันที่ </t>
  </si>
  <si>
    <t>แม่สำ</t>
  </si>
  <si>
    <t>รวมจังหวัดน่าน</t>
  </si>
  <si>
    <t>รวมจังหวัดสุโขทัย</t>
  </si>
  <si>
    <r>
      <t>5. รายงานสถานการณ์การแพร่ระบาดของโรคใบร่วงชนิดใหม่ในยางพาราของ</t>
    </r>
    <r>
      <rPr>
        <b/>
        <u/>
        <sz val="16"/>
        <color theme="1"/>
        <rFont val="TH Sarabun New"/>
        <family val="2"/>
      </rPr>
      <t>การยางแห่งประเทศไทยเขตภาคเหนือ</t>
    </r>
  </si>
  <si>
    <r>
      <t>2. รายงานสถานการณ์การแพร่ระบาดของโรคใบร่วงชนิดใหม่ในยางพาราของ</t>
    </r>
    <r>
      <rPr>
        <b/>
        <u/>
        <sz val="16"/>
        <color theme="1"/>
        <rFont val="TH Sarabun New"/>
        <family val="2"/>
      </rPr>
      <t>การยางแห่งประเทศไทยเขตภาคใต้ตอนกลาง</t>
    </r>
  </si>
  <si>
    <r>
      <t>3. รายงานสถานการณ์การแพร่ระบาดของโรคใบร่วงชนิดใหม่ในยางพาราของ</t>
    </r>
    <r>
      <rPr>
        <b/>
        <u/>
        <sz val="16"/>
        <color theme="1"/>
        <rFont val="TH Sarabun New"/>
        <family val="2"/>
      </rPr>
      <t>การยางแห่งประเทศไทยเขตภาคใต้ตอนล่าง</t>
    </r>
  </si>
  <si>
    <r>
      <t>6. รายงานสถานการณ์การแพร่ระบาดของโรคใบร่วงชนิดใหม่ในยางพาราของ</t>
    </r>
    <r>
      <rPr>
        <b/>
        <u/>
        <sz val="15"/>
        <color theme="1"/>
        <rFont val="TH Sarabun New"/>
        <family val="2"/>
      </rPr>
      <t>การยางแห่งประเทศไทยเขตภาคตะวันออกเฉียงเหนือตอนบน</t>
    </r>
  </si>
  <si>
    <t>นางิ้ว</t>
  </si>
  <si>
    <t>สังคม</t>
  </si>
  <si>
    <t>จำนวน (ไร่)</t>
  </si>
  <si>
    <t>จำนวนราย (คน)</t>
  </si>
  <si>
    <t xml:space="preserve">          จังหวัด</t>
  </si>
  <si>
    <t>ผาตั้ง</t>
  </si>
  <si>
    <t>นายูง</t>
  </si>
  <si>
    <t>น้ำโสม</t>
  </si>
  <si>
    <t>ลานสกา</t>
  </si>
  <si>
    <t>แม่ลาว</t>
  </si>
  <si>
    <t>อวน</t>
  </si>
  <si>
    <t>ปัว</t>
  </si>
  <si>
    <t>บ้านหลวง</t>
  </si>
  <si>
    <t>รวมจังหวัดพะเยา</t>
  </si>
  <si>
    <t>รวมจังหวัดแพร่</t>
  </si>
  <si>
    <t>รวมจังหวัดเชียงราย</t>
  </si>
  <si>
    <t>ป่าบอน</t>
  </si>
  <si>
    <t>ปะทิว</t>
  </si>
  <si>
    <t>20. เชียงราย</t>
  </si>
  <si>
    <t>21. พะเยา</t>
  </si>
  <si>
    <t>22. หนองคาย</t>
  </si>
  <si>
    <t>23. อุดรธานี</t>
  </si>
  <si>
    <t>โป่งแพร่</t>
  </si>
  <si>
    <t>ผางาม</t>
  </si>
  <si>
    <t>เวียงชัย</t>
  </si>
  <si>
    <t>เวียง</t>
  </si>
  <si>
    <t>เชียงของ</t>
  </si>
  <si>
    <t>โชคชัย</t>
  </si>
  <si>
    <t>ดอยหลวง</t>
  </si>
  <si>
    <t>หนองป่าก่อ</t>
  </si>
  <si>
    <t>บ้านพี้</t>
  </si>
  <si>
    <t>น้ำมวบ</t>
  </si>
  <si>
    <t>บ่อ</t>
  </si>
  <si>
    <t>ศรีภูมิ</t>
  </si>
  <si>
    <t>ชนแดน</t>
  </si>
  <si>
    <t>ดู่พงษ์</t>
  </si>
  <si>
    <t>เวียงสา</t>
  </si>
  <si>
    <t>ท่าวังผา</t>
  </si>
  <si>
    <t>สันติสุข</t>
  </si>
  <si>
    <t>บึงโขงโหลง</t>
  </si>
  <si>
    <t>ท่าดอกคำ</t>
  </si>
  <si>
    <t>ปากชม</t>
  </si>
  <si>
    <t>24. บึงกาฬ</t>
  </si>
  <si>
    <t>25. เลย</t>
  </si>
  <si>
    <t>แม่ข้าวต้ม</t>
  </si>
  <si>
    <t>สันสลี</t>
  </si>
  <si>
    <t>เวียงป่าเป้า</t>
  </si>
  <si>
    <t>ไม้ยา</t>
  </si>
  <si>
    <t>พญาเม็งราย</t>
  </si>
  <si>
    <t>ฝายกวาง</t>
  </si>
  <si>
    <t>เชียงคำ</t>
  </si>
  <si>
    <t>ดอนศิลา</t>
  </si>
  <si>
    <t>ดอนลาน</t>
  </si>
  <si>
    <t>งอบ</t>
  </si>
  <si>
    <t>ทุ่งช้าง</t>
  </si>
  <si>
    <t>สะเนียน</t>
  </si>
  <si>
    <t>ปอน</t>
  </si>
  <si>
    <t>นาทะนุง</t>
  </si>
  <si>
    <t>แม่สุข</t>
  </si>
  <si>
    <t>แม่ใจ</t>
  </si>
  <si>
    <t>เซกา</t>
  </si>
  <si>
    <t>นาซ่าว</t>
  </si>
  <si>
    <t>เชียงคาน</t>
  </si>
  <si>
    <t>โนนทอง</t>
  </si>
  <si>
    <t>กกดู่</t>
  </si>
  <si>
    <t>เมืองเลย</t>
  </si>
  <si>
    <t>เมืองพะเยา</t>
  </si>
  <si>
    <r>
      <t>1. รายงานสถานการณ์การแพร่ระบาดของโรคใบร่วงชนิดใหม่ในยางพาราของ</t>
    </r>
    <r>
      <rPr>
        <b/>
        <u/>
        <sz val="16"/>
        <color theme="1"/>
        <rFont val="TH Sarabun New"/>
        <family val="2"/>
      </rPr>
      <t>การยางแห่งประเทศไทยเขตภาคใต้ตอนบน</t>
    </r>
  </si>
  <si>
    <t>นาสาร</t>
  </si>
  <si>
    <t>คลองปราบ</t>
  </si>
  <si>
    <t>พรุพี</t>
  </si>
  <si>
    <t>ควนศรี</t>
  </si>
  <si>
    <t>บางสรรค์</t>
  </si>
  <si>
    <t>คลองน้อย</t>
  </si>
  <si>
    <t>พ่วงพรมคร</t>
  </si>
  <si>
    <t>นาโหนด</t>
  </si>
  <si>
    <r>
      <t>4. รายงานสถานการณ์การแพร่ระบาดของโรคใบร่วงชนิดใหม่ในยางพาราของ</t>
    </r>
    <r>
      <rPr>
        <b/>
        <u/>
        <sz val="16"/>
        <color theme="1"/>
        <rFont val="TH Sarabun New"/>
        <family val="2"/>
      </rPr>
      <t>การยางแห่งประเทศไทยเขตภาคภาคกลางและภาคตะวันออก</t>
    </r>
  </si>
  <si>
    <r>
      <t>7. รายงานสถานการณ์การแพร่ระบาดของโรคใบร่วงชนิดใหม่ในยางพาราของ</t>
    </r>
    <r>
      <rPr>
        <b/>
        <u/>
        <sz val="16"/>
        <color theme="1"/>
        <rFont val="TH Sarabun New"/>
        <family val="2"/>
      </rPr>
      <t>การยางแห่งประเทศไทยเขตภาคตะวันออกเฉียงเหนือตอนล่าง</t>
    </r>
  </si>
  <si>
    <t>26. ระยอง</t>
  </si>
  <si>
    <t>บ้านนา</t>
  </si>
  <si>
    <t>ตะกุกใต้</t>
  </si>
  <si>
    <t>วิภาวดี</t>
  </si>
  <si>
    <t>บ้านเสด็จ</t>
  </si>
  <si>
    <t>แม่สุก</t>
  </si>
  <si>
    <t>27. กาญจนบุรี</t>
  </si>
  <si>
    <t>คลองเฉลิม</t>
  </si>
  <si>
    <t>สมหวัง</t>
  </si>
  <si>
    <t>ชะรัด</t>
  </si>
  <si>
    <t>ลำสินธุ์</t>
  </si>
  <si>
    <t>โคกม่วง</t>
  </si>
  <si>
    <t>คลองใหญ่</t>
  </si>
  <si>
    <t>นาขยาด</t>
  </si>
  <si>
    <t>เกาะเต่า</t>
  </si>
  <si>
    <t>ลานข่อย</t>
  </si>
  <si>
    <t>ตะแพน</t>
  </si>
  <si>
    <t>เขาปู่</t>
  </si>
  <si>
    <t>ทุ่งนารี</t>
  </si>
  <si>
    <t>วังใหม่</t>
  </si>
  <si>
    <t>หนองธง</t>
  </si>
  <si>
    <t>ฝาละมี</t>
  </si>
  <si>
    <t xml:space="preserve">            </t>
  </si>
  <si>
    <t>โนนตาล</t>
  </si>
  <si>
    <t>ท่าอุเทน</t>
  </si>
  <si>
    <t>ชมภูพร</t>
  </si>
  <si>
    <t>ศรีวิไล</t>
  </si>
  <si>
    <t>เชียงกลม</t>
  </si>
  <si>
    <t>ห้วยบ่อซืน</t>
  </si>
  <si>
    <t>28. นครพนม</t>
  </si>
  <si>
    <t xml:space="preserve">   </t>
  </si>
  <si>
    <t>ทุ่งเตาใหม่</t>
  </si>
  <si>
    <t>นาใต้</t>
  </si>
  <si>
    <t>0</t>
  </si>
  <si>
    <r>
      <t>สถานการณ์การแพร่ระบาดของโรคใบร่วงชนิดใหม่ในยางพารา ใน 28 จังหวัด</t>
    </r>
    <r>
      <rPr>
        <b/>
        <sz val="18"/>
        <color theme="1"/>
        <rFont val="TH SarabunPSK"/>
        <family val="2"/>
      </rPr>
      <t xml:space="preserve">             </t>
    </r>
  </si>
  <si>
    <t>ข้อมูล ณ วันที่ 27 พฤษภาคม 2568</t>
  </si>
  <si>
    <t xml:space="preserve">                                                                                                             </t>
  </si>
  <si>
    <t>ข้อมูล ณ วันที่ 4 มิถุนายน 2568</t>
  </si>
  <si>
    <t>ข้อมูล ณ วันที่ 17 มิถุนายน 2568</t>
  </si>
  <si>
    <t>ใบยางแสดงอาการของโรคและสถานการณ์บรรเทาลง</t>
  </si>
  <si>
    <t xml:space="preserve">ไม่พบการแพร่ระบาด </t>
  </si>
  <si>
    <t>ไม่พบการแพร่ระบาด</t>
  </si>
  <si>
    <t>ปากเพรก</t>
  </si>
  <si>
    <t>ณ วันที่ 17 มิถุนายน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</si>
</sst>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#,##0_ ;\-#,##0\ "/>
    <numFmt numFmtId="189" formatCode="#,##0.00_ ;\-#,##0.00\ "/>
  </numFmts>
  <fonts count="31" x14ac:knownFonts="1">
    <font>
      <sz val="11"/>
      <color theme="1"/>
      <name val="Tahoma"/>
      <charset val="222"/>
      <scheme val="minor"/>
    </font>
    <font>
      <sz val="16"/>
      <color theme="1"/>
      <name val="TH SarabunPSK"/>
      <family val="2"/>
    </font>
    <font>
      <b/>
      <sz val="16"/>
      <color theme="4" tint="-0.249977111117893"/>
      <name val="TH SarabunPSK"/>
      <family val="2"/>
    </font>
    <font>
      <b/>
      <u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theme="1"/>
      <name val="TH SarabunIT๙"/>
      <family val="2"/>
    </font>
    <font>
      <b/>
      <u/>
      <sz val="14"/>
      <color rgb="FF0070C0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b/>
      <u/>
      <sz val="16"/>
      <color theme="4" tint="-0.249977111117893"/>
      <name val="TH SarabunPSK"/>
      <family val="2"/>
    </font>
    <font>
      <b/>
      <sz val="16"/>
      <color theme="1"/>
      <name val="TH Sarabun New"/>
      <family val="2"/>
    </font>
    <font>
      <b/>
      <u/>
      <sz val="16"/>
      <color theme="1"/>
      <name val="TH Sarabun New"/>
      <family val="2"/>
    </font>
    <font>
      <sz val="16"/>
      <color theme="1"/>
      <name val="TH Sarabun New"/>
      <family val="2"/>
    </font>
    <font>
      <b/>
      <u/>
      <sz val="18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b/>
      <u/>
      <sz val="14"/>
      <color rgb="FF0070C0"/>
      <name val="TH Sarabun New"/>
      <family val="2"/>
    </font>
    <font>
      <sz val="9"/>
      <color theme="1"/>
      <name val="TH Sarabun New"/>
      <family val="2"/>
    </font>
    <font>
      <sz val="11"/>
      <color theme="1"/>
      <name val="TH Sarabun New"/>
      <family val="2"/>
    </font>
    <font>
      <sz val="16"/>
      <name val="TH Sarabun New"/>
      <family val="2"/>
    </font>
    <font>
      <b/>
      <u val="singleAccounting"/>
      <sz val="16"/>
      <color theme="1"/>
      <name val="TH Sarabun New"/>
      <family val="2"/>
    </font>
    <font>
      <b/>
      <sz val="15"/>
      <color theme="1"/>
      <name val="TH Sarabun New"/>
      <family val="2"/>
    </font>
    <font>
      <b/>
      <u/>
      <sz val="15"/>
      <color theme="1"/>
      <name val="TH Sarabun New"/>
      <family val="2"/>
    </font>
    <font>
      <sz val="8"/>
      <name val="Tahoma"/>
      <family val="2"/>
      <scheme val="minor"/>
    </font>
    <font>
      <sz val="16"/>
      <color rgb="FFFF0000"/>
      <name val="TH Sarabun New"/>
      <family val="2"/>
    </font>
    <font>
      <sz val="14"/>
      <color rgb="FFFF0000"/>
      <name val="TH Sarabun New"/>
      <family val="2"/>
    </font>
    <font>
      <b/>
      <u/>
      <sz val="16"/>
      <color rgb="FF0070C0"/>
      <name val="TH Sarabun New"/>
      <family val="2"/>
    </font>
    <font>
      <sz val="14"/>
      <name val="TH Sarabun New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3E7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4AFD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1E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79">
    <xf numFmtId="0" fontId="0" fillId="0" borderId="0" xfId="0"/>
    <xf numFmtId="0" fontId="1" fillId="0" borderId="0" xfId="0" applyFont="1" applyAlignment="1">
      <alignment vertical="center"/>
    </xf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0" borderId="0" xfId="0" applyFont="1"/>
    <xf numFmtId="3" fontId="2" fillId="0" borderId="0" xfId="0" applyNumberFormat="1" applyFont="1"/>
    <xf numFmtId="0" fontId="4" fillId="2" borderId="6" xfId="0" applyFont="1" applyFill="1" applyBorder="1" applyAlignment="1">
      <alignment vertical="center"/>
    </xf>
    <xf numFmtId="3" fontId="4" fillId="4" borderId="2" xfId="0" applyNumberFormat="1" applyFont="1" applyFill="1" applyBorder="1" applyAlignment="1">
      <alignment horizontal="center" vertical="center"/>
    </xf>
    <xf numFmtId="0" fontId="4" fillId="0" borderId="2" xfId="0" applyFont="1" applyBorder="1"/>
    <xf numFmtId="3" fontId="4" fillId="0" borderId="2" xfId="0" applyNumberFormat="1" applyFont="1" applyBorder="1"/>
    <xf numFmtId="3" fontId="1" fillId="0" borderId="0" xfId="0" applyNumberFormat="1" applyFont="1"/>
    <xf numFmtId="0" fontId="4" fillId="3" borderId="2" xfId="0" applyFont="1" applyFill="1" applyBorder="1"/>
    <xf numFmtId="3" fontId="4" fillId="3" borderId="2" xfId="0" applyNumberFormat="1" applyFont="1" applyFill="1" applyBorder="1" applyAlignment="1">
      <alignment horizontal="right"/>
    </xf>
    <xf numFmtId="3" fontId="1" fillId="3" borderId="0" xfId="0" applyNumberFormat="1" applyFont="1" applyFill="1"/>
    <xf numFmtId="187" fontId="1" fillId="0" borderId="0" xfId="0" applyNumberFormat="1" applyFont="1"/>
    <xf numFmtId="3" fontId="4" fillId="3" borderId="2" xfId="0" applyNumberFormat="1" applyFont="1" applyFill="1" applyBorder="1"/>
    <xf numFmtId="3" fontId="4" fillId="0" borderId="2" xfId="0" applyNumberFormat="1" applyFont="1" applyBorder="1" applyAlignment="1">
      <alignment horizontal="right"/>
    </xf>
    <xf numFmtId="187" fontId="1" fillId="3" borderId="0" xfId="0" applyNumberFormat="1" applyFont="1" applyFill="1"/>
    <xf numFmtId="0" fontId="4" fillId="0" borderId="2" xfId="0" applyFont="1" applyBorder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4" fillId="4" borderId="2" xfId="0" applyFont="1" applyFill="1" applyBorder="1"/>
    <xf numFmtId="3" fontId="4" fillId="4" borderId="2" xfId="0" applyNumberFormat="1" applyFont="1" applyFill="1" applyBorder="1" applyAlignment="1">
      <alignment horizontal="right"/>
    </xf>
    <xf numFmtId="3" fontId="1" fillId="4" borderId="0" xfId="0" applyNumberFormat="1" applyFont="1" applyFill="1"/>
    <xf numFmtId="0" fontId="4" fillId="0" borderId="3" xfId="0" applyFont="1" applyBorder="1"/>
    <xf numFmtId="3" fontId="4" fillId="0" borderId="3" xfId="0" applyNumberFormat="1" applyFont="1" applyBorder="1" applyAlignment="1">
      <alignment horizontal="right"/>
    </xf>
    <xf numFmtId="188" fontId="1" fillId="0" borderId="0" xfId="0" applyNumberFormat="1" applyFont="1"/>
    <xf numFmtId="188" fontId="1" fillId="4" borderId="0" xfId="0" applyNumberFormat="1" applyFont="1" applyFill="1"/>
    <xf numFmtId="0" fontId="6" fillId="0" borderId="0" xfId="0" applyFont="1"/>
    <xf numFmtId="0" fontId="4" fillId="0" borderId="0" xfId="0" applyFont="1" applyAlignment="1">
      <alignment horizontal="center"/>
    </xf>
    <xf numFmtId="3" fontId="7" fillId="0" borderId="0" xfId="0" applyNumberFormat="1" applyFont="1"/>
    <xf numFmtId="3" fontId="8" fillId="0" borderId="0" xfId="0" applyNumberFormat="1" applyFont="1"/>
    <xf numFmtId="0" fontId="11" fillId="2" borderId="3" xfId="0" applyFont="1" applyFill="1" applyBorder="1" applyAlignment="1">
      <alignment vertical="center"/>
    </xf>
    <xf numFmtId="3" fontId="12" fillId="0" borderId="0" xfId="0" applyNumberFormat="1" applyFont="1" applyAlignment="1">
      <alignment horizontal="right"/>
    </xf>
    <xf numFmtId="3" fontId="4" fillId="0" borderId="2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vertical="center"/>
    </xf>
    <xf numFmtId="4" fontId="1" fillId="2" borderId="0" xfId="0" applyNumberFormat="1" applyFont="1" applyFill="1"/>
    <xf numFmtId="4" fontId="1" fillId="0" borderId="0" xfId="0" applyNumberFormat="1" applyFont="1"/>
    <xf numFmtId="4" fontId="1" fillId="3" borderId="0" xfId="0" applyNumberFormat="1" applyFont="1" applyFill="1"/>
    <xf numFmtId="4" fontId="1" fillId="4" borderId="0" xfId="0" applyNumberFormat="1" applyFont="1" applyFill="1"/>
    <xf numFmtId="0" fontId="13" fillId="0" borderId="0" xfId="0" applyFont="1" applyAlignment="1">
      <alignment horizontal="center"/>
    </xf>
    <xf numFmtId="0" fontId="15" fillId="0" borderId="0" xfId="0" applyFont="1"/>
    <xf numFmtId="0" fontId="13" fillId="6" borderId="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2" xfId="0" quotePrefix="1" applyFont="1" applyBorder="1" applyAlignment="1">
      <alignment horizontal="center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188" fontId="15" fillId="0" borderId="2" xfId="1" quotePrefix="1" applyNumberFormat="1" applyFont="1" applyFill="1" applyBorder="1" applyAlignment="1">
      <alignment horizontal="right"/>
    </xf>
    <xf numFmtId="0" fontId="17" fillId="0" borderId="0" xfId="0" applyFont="1"/>
    <xf numFmtId="0" fontId="15" fillId="0" borderId="2" xfId="0" applyFont="1" applyBorder="1" applyAlignment="1">
      <alignment horizontal="left"/>
    </xf>
    <xf numFmtId="4" fontId="15" fillId="0" borderId="0" xfId="0" applyNumberFormat="1" applyFont="1"/>
    <xf numFmtId="3" fontId="17" fillId="0" borderId="0" xfId="0" applyNumberFormat="1" applyFont="1"/>
    <xf numFmtId="0" fontId="15" fillId="4" borderId="2" xfId="0" applyFont="1" applyFill="1" applyBorder="1" applyAlignment="1">
      <alignment horizontal="left"/>
    </xf>
    <xf numFmtId="0" fontId="15" fillId="4" borderId="2" xfId="0" applyFont="1" applyFill="1" applyBorder="1" applyAlignment="1">
      <alignment horizontal="center"/>
    </xf>
    <xf numFmtId="188" fontId="15" fillId="4" borderId="2" xfId="1" applyNumberFormat="1" applyFont="1" applyFill="1" applyBorder="1" applyAlignment="1">
      <alignment horizontal="right"/>
    </xf>
    <xf numFmtId="3" fontId="15" fillId="0" borderId="0" xfId="0" applyNumberFormat="1" applyFont="1"/>
    <xf numFmtId="0" fontId="15" fillId="8" borderId="2" xfId="0" applyFont="1" applyFill="1" applyBorder="1" applyAlignment="1">
      <alignment horizontal="left"/>
    </xf>
    <xf numFmtId="0" fontId="15" fillId="8" borderId="2" xfId="0" applyFont="1" applyFill="1" applyBorder="1" applyAlignment="1">
      <alignment horizontal="center"/>
    </xf>
    <xf numFmtId="188" fontId="14" fillId="7" borderId="2" xfId="0" applyNumberFormat="1" applyFont="1" applyFill="1" applyBorder="1" applyAlignment="1">
      <alignment horizontal="right"/>
    </xf>
    <xf numFmtId="188" fontId="15" fillId="0" borderId="0" xfId="0" applyNumberFormat="1" applyFont="1"/>
    <xf numFmtId="0" fontId="18" fillId="0" borderId="0" xfId="0" applyFont="1"/>
    <xf numFmtId="0" fontId="13" fillId="0" borderId="0" xfId="0" applyFont="1"/>
    <xf numFmtId="188" fontId="18" fillId="0" borderId="0" xfId="0" applyNumberFormat="1" applyFont="1" applyAlignment="1">
      <alignment horizontal="center"/>
    </xf>
    <xf numFmtId="3" fontId="13" fillId="0" borderId="0" xfId="0" applyNumberFormat="1" applyFont="1"/>
    <xf numFmtId="3" fontId="18" fillId="0" borderId="0" xfId="0" applyNumberFormat="1" applyFont="1"/>
    <xf numFmtId="3" fontId="15" fillId="0" borderId="0" xfId="0" applyNumberFormat="1" applyFont="1" applyAlignment="1">
      <alignment vertical="top"/>
    </xf>
    <xf numFmtId="3" fontId="17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  <xf numFmtId="187" fontId="15" fillId="0" borderId="0" xfId="0" applyNumberFormat="1" applyFont="1"/>
    <xf numFmtId="188" fontId="13" fillId="0" borderId="0" xfId="0" applyNumberFormat="1" applyFont="1" applyAlignment="1">
      <alignment horizontal="right"/>
    </xf>
    <xf numFmtId="2" fontId="15" fillId="0" borderId="0" xfId="0" applyNumberFormat="1" applyFont="1"/>
    <xf numFmtId="3" fontId="20" fillId="0" borderId="0" xfId="0" applyNumberFormat="1" applyFont="1"/>
    <xf numFmtId="0" fontId="20" fillId="0" borderId="0" xfId="0" applyFont="1"/>
    <xf numFmtId="188" fontId="13" fillId="10" borderId="5" xfId="0" quotePrefix="1" applyNumberFormat="1" applyFont="1" applyFill="1" applyBorder="1"/>
    <xf numFmtId="4" fontId="13" fillId="0" borderId="0" xfId="0" applyNumberFormat="1" applyFont="1"/>
    <xf numFmtId="0" fontId="13" fillId="0" borderId="2" xfId="0" applyFont="1" applyBorder="1" applyAlignment="1">
      <alignment horizontal="center"/>
    </xf>
    <xf numFmtId="0" fontId="21" fillId="0" borderId="0" xfId="0" applyFont="1"/>
    <xf numFmtId="3" fontId="15" fillId="0" borderId="0" xfId="0" applyNumberFormat="1" applyFont="1" applyAlignment="1">
      <alignment horizontal="right"/>
    </xf>
    <xf numFmtId="0" fontId="13" fillId="0" borderId="9" xfId="0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188" fontId="15" fillId="0" borderId="9" xfId="1" applyNumberFormat="1" applyFont="1" applyFill="1" applyBorder="1" applyAlignment="1">
      <alignment horizontal="right"/>
    </xf>
    <xf numFmtId="188" fontId="13" fillId="0" borderId="9" xfId="0" applyNumberFormat="1" applyFont="1" applyBorder="1" applyAlignment="1">
      <alignment horizontal="right"/>
    </xf>
    <xf numFmtId="0" fontId="15" fillId="9" borderId="2" xfId="0" applyFont="1" applyFill="1" applyBorder="1" applyAlignment="1">
      <alignment horizontal="center"/>
    </xf>
    <xf numFmtId="3" fontId="14" fillId="9" borderId="5" xfId="0" applyNumberFormat="1" applyFont="1" applyFill="1" applyBorder="1"/>
    <xf numFmtId="188" fontId="15" fillId="8" borderId="2" xfId="1" quotePrefix="1" applyNumberFormat="1" applyFont="1" applyFill="1" applyBorder="1" applyAlignment="1">
      <alignment horizontal="right"/>
    </xf>
    <xf numFmtId="188" fontId="14" fillId="9" borderId="2" xfId="1" applyNumberFormat="1" applyFont="1" applyFill="1" applyBorder="1" applyAlignment="1">
      <alignment horizontal="right"/>
    </xf>
    <xf numFmtId="0" fontId="15" fillId="0" borderId="9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3" fillId="6" borderId="2" xfId="0" applyFont="1" applyFill="1" applyBorder="1" applyAlignment="1">
      <alignment horizontal="center"/>
    </xf>
    <xf numFmtId="49" fontId="15" fillId="0" borderId="0" xfId="0" applyNumberFormat="1" applyFont="1" applyAlignment="1">
      <alignment horizontal="right"/>
    </xf>
    <xf numFmtId="49" fontId="15" fillId="0" borderId="0" xfId="0" applyNumberFormat="1" applyFont="1"/>
    <xf numFmtId="187" fontId="13" fillId="9" borderId="2" xfId="0" applyNumberFormat="1" applyFont="1" applyFill="1" applyBorder="1" applyAlignment="1">
      <alignment horizontal="right"/>
    </xf>
    <xf numFmtId="0" fontId="15" fillId="8" borderId="2" xfId="0" applyFont="1" applyFill="1" applyBorder="1"/>
    <xf numFmtId="3" fontId="13" fillId="9" borderId="2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/>
    </xf>
    <xf numFmtId="3" fontId="13" fillId="9" borderId="2" xfId="1" applyNumberFormat="1" applyFont="1" applyFill="1" applyBorder="1" applyAlignment="1">
      <alignment horizontal="right"/>
    </xf>
    <xf numFmtId="188" fontId="23" fillId="7" borderId="2" xfId="1" applyNumberFormat="1" applyFont="1" applyFill="1" applyBorder="1" applyAlignment="1">
      <alignment horizontal="right"/>
    </xf>
    <xf numFmtId="0" fontId="15" fillId="10" borderId="2" xfId="0" quotePrefix="1" applyFont="1" applyFill="1" applyBorder="1" applyAlignment="1">
      <alignment horizontal="center"/>
    </xf>
    <xf numFmtId="0" fontId="15" fillId="10" borderId="2" xfId="0" applyFont="1" applyFill="1" applyBorder="1"/>
    <xf numFmtId="0" fontId="15" fillId="10" borderId="2" xfId="0" applyFont="1" applyFill="1" applyBorder="1" applyAlignment="1">
      <alignment horizontal="center"/>
    </xf>
    <xf numFmtId="188" fontId="15" fillId="10" borderId="2" xfId="1" quotePrefix="1" applyNumberFormat="1" applyFont="1" applyFill="1" applyBorder="1" applyAlignment="1">
      <alignment horizontal="right"/>
    </xf>
    <xf numFmtId="0" fontId="13" fillId="10" borderId="2" xfId="0" applyFont="1" applyFill="1" applyBorder="1" applyAlignment="1">
      <alignment horizontal="center"/>
    </xf>
    <xf numFmtId="0" fontId="13" fillId="10" borderId="2" xfId="0" applyFont="1" applyFill="1" applyBorder="1"/>
    <xf numFmtId="188" fontId="13" fillId="10" borderId="2" xfId="1" quotePrefix="1" applyNumberFormat="1" applyFont="1" applyFill="1" applyBorder="1" applyAlignment="1">
      <alignment horizontal="right"/>
    </xf>
    <xf numFmtId="189" fontId="7" fillId="0" borderId="0" xfId="0" applyNumberFormat="1" applyFont="1"/>
    <xf numFmtId="43" fontId="1" fillId="0" borderId="0" xfId="1" applyFont="1" applyAlignment="1">
      <alignment horizontal="right" vertical="center"/>
    </xf>
    <xf numFmtId="43" fontId="4" fillId="4" borderId="2" xfId="1" applyFont="1" applyFill="1" applyBorder="1" applyAlignment="1">
      <alignment horizontal="center" vertical="center"/>
    </xf>
    <xf numFmtId="43" fontId="4" fillId="0" borderId="2" xfId="1" applyFont="1" applyBorder="1"/>
    <xf numFmtId="43" fontId="4" fillId="3" borderId="2" xfId="1" applyFont="1" applyFill="1" applyBorder="1" applyAlignment="1">
      <alignment horizontal="right"/>
    </xf>
    <xf numFmtId="43" fontId="4" fillId="0" borderId="2" xfId="1" applyFont="1" applyBorder="1" applyAlignment="1">
      <alignment horizontal="right"/>
    </xf>
    <xf numFmtId="43" fontId="4" fillId="0" borderId="2" xfId="1" applyFont="1" applyBorder="1" applyAlignment="1">
      <alignment horizontal="right" vertical="center" wrapText="1"/>
    </xf>
    <xf numFmtId="43" fontId="4" fillId="4" borderId="2" xfId="1" applyFont="1" applyFill="1" applyBorder="1" applyAlignment="1">
      <alignment horizontal="right"/>
    </xf>
    <xf numFmtId="43" fontId="4" fillId="0" borderId="3" xfId="1" applyFont="1" applyBorder="1" applyAlignment="1">
      <alignment horizontal="right"/>
    </xf>
    <xf numFmtId="43" fontId="1" fillId="0" borderId="0" xfId="1" applyFont="1"/>
    <xf numFmtId="43" fontId="4" fillId="0" borderId="0" xfId="1" applyFont="1"/>
    <xf numFmtId="43" fontId="15" fillId="0" borderId="2" xfId="1" quotePrefix="1" applyFont="1" applyFill="1" applyBorder="1" applyAlignment="1">
      <alignment horizontal="right"/>
    </xf>
    <xf numFmtId="43" fontId="14" fillId="7" borderId="2" xfId="1" applyFont="1" applyFill="1" applyBorder="1" applyAlignment="1">
      <alignment horizontal="right"/>
    </xf>
    <xf numFmtId="43" fontId="18" fillId="0" borderId="0" xfId="1" applyFont="1" applyAlignment="1">
      <alignment horizontal="center"/>
    </xf>
    <xf numFmtId="188" fontId="18" fillId="0" borderId="0" xfId="0" applyNumberFormat="1" applyFont="1" applyAlignment="1">
      <alignment horizontal="right"/>
    </xf>
    <xf numFmtId="0" fontId="13" fillId="10" borderId="2" xfId="0" quotePrefix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43" fontId="13" fillId="0" borderId="2" xfId="1" quotePrefix="1" applyFont="1" applyFill="1" applyBorder="1" applyAlignment="1">
      <alignment horizontal="right"/>
    </xf>
    <xf numFmtId="188" fontId="13" fillId="0" borderId="2" xfId="1" quotePrefix="1" applyNumberFormat="1" applyFont="1" applyFill="1" applyBorder="1" applyAlignment="1">
      <alignment horizontal="right"/>
    </xf>
    <xf numFmtId="43" fontId="15" fillId="10" borderId="2" xfId="1" quotePrefix="1" applyFont="1" applyFill="1" applyBorder="1" applyAlignment="1">
      <alignment horizontal="right"/>
    </xf>
    <xf numFmtId="43" fontId="13" fillId="10" borderId="2" xfId="1" quotePrefix="1" applyFont="1" applyFill="1" applyBorder="1" applyAlignment="1">
      <alignment horizontal="right"/>
    </xf>
    <xf numFmtId="0" fontId="1" fillId="5" borderId="2" xfId="0" applyFont="1" applyFill="1" applyBorder="1" applyAlignment="1">
      <alignment horizontal="center" vertical="center"/>
    </xf>
    <xf numFmtId="43" fontId="13" fillId="6" borderId="2" xfId="1" applyFont="1" applyFill="1" applyBorder="1" applyAlignment="1">
      <alignment horizontal="center" vertical="center"/>
    </xf>
    <xf numFmtId="43" fontId="13" fillId="9" borderId="2" xfId="1" applyFont="1" applyFill="1" applyBorder="1"/>
    <xf numFmtId="43" fontId="15" fillId="4" borderId="2" xfId="1" applyFont="1" applyFill="1" applyBorder="1" applyAlignment="1">
      <alignment horizontal="right"/>
    </xf>
    <xf numFmtId="43" fontId="13" fillId="10" borderId="2" xfId="1" quotePrefix="1" applyFont="1" applyFill="1" applyBorder="1"/>
    <xf numFmtId="43" fontId="13" fillId="11" borderId="2" xfId="1" quotePrefix="1" applyFont="1" applyFill="1" applyBorder="1"/>
    <xf numFmtId="43" fontId="15" fillId="0" borderId="0" xfId="1" applyFont="1"/>
    <xf numFmtId="0" fontId="13" fillId="0" borderId="2" xfId="0" applyFont="1" applyBorder="1"/>
    <xf numFmtId="0" fontId="4" fillId="8" borderId="2" xfId="0" applyFont="1" applyFill="1" applyBorder="1"/>
    <xf numFmtId="3" fontId="4" fillId="8" borderId="2" xfId="0" applyNumberFormat="1" applyFont="1" applyFill="1" applyBorder="1" applyAlignment="1">
      <alignment horizontal="right"/>
    </xf>
    <xf numFmtId="188" fontId="1" fillId="8" borderId="0" xfId="0" applyNumberFormat="1" applyFont="1" applyFill="1"/>
    <xf numFmtId="0" fontId="1" fillId="8" borderId="0" xfId="0" applyFont="1" applyFill="1"/>
    <xf numFmtId="3" fontId="1" fillId="8" borderId="0" xfId="0" applyNumberFormat="1" applyFont="1" applyFill="1"/>
    <xf numFmtId="4" fontId="1" fillId="8" borderId="0" xfId="0" applyNumberFormat="1" applyFont="1" applyFill="1"/>
    <xf numFmtId="43" fontId="4" fillId="8" borderId="2" xfId="1" applyFont="1" applyFill="1" applyBorder="1" applyAlignment="1">
      <alignment horizontal="right"/>
    </xf>
    <xf numFmtId="43" fontId="4" fillId="0" borderId="2" xfId="1" applyFont="1" applyFill="1" applyBorder="1" applyAlignment="1">
      <alignment horizontal="right"/>
    </xf>
    <xf numFmtId="0" fontId="27" fillId="0" borderId="2" xfId="0" quotePrefix="1" applyFont="1" applyBorder="1" applyAlignment="1">
      <alignment horizontal="center"/>
    </xf>
    <xf numFmtId="0" fontId="27" fillId="0" borderId="2" xfId="0" applyFont="1" applyBorder="1"/>
    <xf numFmtId="0" fontId="27" fillId="0" borderId="0" xfId="0" applyFont="1"/>
    <xf numFmtId="0" fontId="28" fillId="0" borderId="0" xfId="0" applyFont="1"/>
    <xf numFmtId="0" fontId="22" fillId="0" borderId="2" xfId="0" applyFont="1" applyBorder="1" applyAlignment="1">
      <alignment horizontal="center"/>
    </xf>
    <xf numFmtId="0" fontId="22" fillId="0" borderId="2" xfId="0" applyFont="1" applyBorder="1"/>
    <xf numFmtId="43" fontId="22" fillId="0" borderId="2" xfId="1" quotePrefix="1" applyFont="1" applyFill="1" applyBorder="1" applyAlignment="1">
      <alignment horizontal="right"/>
    </xf>
    <xf numFmtId="188" fontId="22" fillId="0" borderId="2" xfId="1" quotePrefix="1" applyNumberFormat="1" applyFont="1" applyFill="1" applyBorder="1" applyAlignment="1">
      <alignment horizontal="right"/>
    </xf>
    <xf numFmtId="188" fontId="15" fillId="0" borderId="5" xfId="1" quotePrefix="1" applyNumberFormat="1" applyFont="1" applyFill="1" applyBorder="1" applyAlignment="1">
      <alignment horizontal="right"/>
    </xf>
    <xf numFmtId="188" fontId="15" fillId="0" borderId="2" xfId="1" applyNumberFormat="1" applyFont="1" applyFill="1" applyBorder="1" applyAlignment="1">
      <alignment horizontal="right"/>
    </xf>
    <xf numFmtId="43" fontId="13" fillId="6" borderId="2" xfId="1" applyFont="1" applyFill="1" applyBorder="1" applyAlignment="1">
      <alignment horizontal="center"/>
    </xf>
    <xf numFmtId="43" fontId="13" fillId="9" borderId="2" xfId="1" applyFont="1" applyFill="1" applyBorder="1" applyAlignment="1">
      <alignment horizontal="right"/>
    </xf>
    <xf numFmtId="43" fontId="15" fillId="8" borderId="2" xfId="1" quotePrefix="1" applyFont="1" applyFill="1" applyBorder="1" applyAlignment="1">
      <alignment horizontal="right"/>
    </xf>
    <xf numFmtId="43" fontId="13" fillId="0" borderId="0" xfId="1" applyFont="1" applyAlignment="1">
      <alignment horizontal="right"/>
    </xf>
    <xf numFmtId="43" fontId="23" fillId="7" borderId="2" xfId="1" applyFont="1" applyFill="1" applyBorder="1" applyAlignment="1">
      <alignment horizontal="right"/>
    </xf>
    <xf numFmtId="43" fontId="15" fillId="0" borderId="2" xfId="1" applyFont="1" applyFill="1" applyBorder="1" applyAlignment="1">
      <alignment horizontal="right"/>
    </xf>
    <xf numFmtId="3" fontId="15" fillId="0" borderId="2" xfId="0" applyNumberFormat="1" applyFont="1" applyBorder="1" applyAlignment="1">
      <alignment horizontal="right"/>
    </xf>
    <xf numFmtId="49" fontId="15" fillId="0" borderId="2" xfId="0" applyNumberFormat="1" applyFont="1" applyBorder="1" applyAlignment="1">
      <alignment horizontal="right"/>
    </xf>
    <xf numFmtId="0" fontId="15" fillId="13" borderId="2" xfId="0" applyFont="1" applyFill="1" applyBorder="1" applyAlignment="1">
      <alignment horizontal="center"/>
    </xf>
    <xf numFmtId="0" fontId="15" fillId="13" borderId="2" xfId="0" applyFont="1" applyFill="1" applyBorder="1"/>
    <xf numFmtId="43" fontId="15" fillId="13" borderId="2" xfId="1" quotePrefix="1" applyFont="1" applyFill="1" applyBorder="1" applyAlignment="1">
      <alignment horizontal="right"/>
    </xf>
    <xf numFmtId="4" fontId="15" fillId="13" borderId="2" xfId="0" quotePrefix="1" applyNumberFormat="1" applyFont="1" applyFill="1" applyBorder="1" applyAlignment="1">
      <alignment horizontal="right"/>
    </xf>
    <xf numFmtId="0" fontId="15" fillId="13" borderId="5" xfId="0" applyFont="1" applyFill="1" applyBorder="1" applyAlignment="1">
      <alignment horizontal="center"/>
    </xf>
    <xf numFmtId="43" fontId="15" fillId="13" borderId="2" xfId="1" applyFont="1" applyFill="1" applyBorder="1" applyAlignment="1">
      <alignment horizontal="right"/>
    </xf>
    <xf numFmtId="188" fontId="15" fillId="13" borderId="2" xfId="1" applyNumberFormat="1" applyFont="1" applyFill="1" applyBorder="1" applyAlignment="1">
      <alignment horizontal="right"/>
    </xf>
    <xf numFmtId="3" fontId="15" fillId="13" borderId="2" xfId="0" applyNumberFormat="1" applyFont="1" applyFill="1" applyBorder="1" applyAlignment="1">
      <alignment horizontal="right"/>
    </xf>
    <xf numFmtId="188" fontId="15" fillId="13" borderId="2" xfId="1" quotePrefix="1" applyNumberFormat="1" applyFont="1" applyFill="1" applyBorder="1" applyAlignment="1">
      <alignment horizontal="right"/>
    </xf>
    <xf numFmtId="0" fontId="15" fillId="0" borderId="7" xfId="0" applyFont="1" applyBorder="1" applyAlignment="1">
      <alignment horizontal="center" vertical="top"/>
    </xf>
    <xf numFmtId="0" fontId="13" fillId="8" borderId="2" xfId="0" applyFont="1" applyFill="1" applyBorder="1" applyAlignment="1">
      <alignment horizontal="center"/>
    </xf>
    <xf numFmtId="0" fontId="21" fillId="8" borderId="0" xfId="0" applyFont="1" applyFill="1"/>
    <xf numFmtId="0" fontId="15" fillId="8" borderId="0" xfId="0" applyFont="1" applyFill="1"/>
    <xf numFmtId="0" fontId="15" fillId="8" borderId="2" xfId="0" quotePrefix="1" applyFont="1" applyFill="1" applyBorder="1" applyAlignment="1">
      <alignment horizontal="left"/>
    </xf>
    <xf numFmtId="3" fontId="15" fillId="8" borderId="0" xfId="0" applyNumberFormat="1" applyFont="1" applyFill="1" applyAlignment="1">
      <alignment horizontal="right"/>
    </xf>
    <xf numFmtId="0" fontId="13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vertical="top"/>
    </xf>
    <xf numFmtId="0" fontId="15" fillId="0" borderId="6" xfId="0" applyFont="1" applyBorder="1" applyAlignment="1">
      <alignment vertical="top"/>
    </xf>
    <xf numFmtId="0" fontId="15" fillId="0" borderId="2" xfId="0" quotePrefix="1" applyFont="1" applyBorder="1" applyAlignment="1">
      <alignment horizontal="left"/>
    </xf>
    <xf numFmtId="187" fontId="15" fillId="0" borderId="2" xfId="1" quotePrefix="1" applyNumberFormat="1" applyFont="1" applyFill="1" applyBorder="1" applyAlignment="1">
      <alignment horizontal="right"/>
    </xf>
    <xf numFmtId="0" fontId="15" fillId="0" borderId="4" xfId="0" applyFont="1" applyBorder="1" applyAlignment="1">
      <alignment horizontal="center"/>
    </xf>
    <xf numFmtId="0" fontId="15" fillId="0" borderId="2" xfId="0" applyFont="1" applyBorder="1" applyAlignment="1">
      <alignment vertical="center"/>
    </xf>
    <xf numFmtId="188" fontId="23" fillId="7" borderId="2" xfId="0" applyNumberFormat="1" applyFont="1" applyFill="1" applyBorder="1" applyAlignment="1">
      <alignment horizontal="right"/>
    </xf>
    <xf numFmtId="188" fontId="13" fillId="0" borderId="0" xfId="0" applyNumberFormat="1" applyFont="1" applyAlignment="1">
      <alignment horizontal="center"/>
    </xf>
    <xf numFmtId="1" fontId="14" fillId="9" borderId="2" xfId="1" applyNumberFormat="1" applyFont="1" applyFill="1" applyBorder="1" applyAlignment="1">
      <alignment horizontal="right"/>
    </xf>
    <xf numFmtId="188" fontId="14" fillId="9" borderId="2" xfId="0" applyNumberFormat="1" applyFont="1" applyFill="1" applyBorder="1" applyAlignment="1">
      <alignment horizontal="right"/>
    </xf>
    <xf numFmtId="187" fontId="15" fillId="0" borderId="2" xfId="1" applyNumberFormat="1" applyFont="1" applyBorder="1" applyAlignment="1">
      <alignment horizontal="right"/>
    </xf>
    <xf numFmtId="1" fontId="15" fillId="0" borderId="2" xfId="1" quotePrefix="1" applyNumberFormat="1" applyFont="1" applyFill="1" applyBorder="1" applyAlignment="1">
      <alignment horizontal="right"/>
    </xf>
    <xf numFmtId="1" fontId="15" fillId="13" borderId="2" xfId="1" quotePrefix="1" applyNumberFormat="1" applyFont="1" applyFill="1" applyBorder="1" applyAlignment="1">
      <alignment horizontal="right"/>
    </xf>
    <xf numFmtId="1" fontId="15" fillId="8" borderId="2" xfId="1" applyNumberFormat="1" applyFont="1" applyFill="1" applyBorder="1" applyAlignment="1">
      <alignment horizontal="right"/>
    </xf>
    <xf numFmtId="1" fontId="13" fillId="12" borderId="2" xfId="1" quotePrefix="1" applyNumberFormat="1" applyFont="1" applyFill="1" applyBorder="1"/>
    <xf numFmtId="1" fontId="13" fillId="12" borderId="5" xfId="0" quotePrefix="1" applyNumberFormat="1" applyFont="1" applyFill="1" applyBorder="1"/>
    <xf numFmtId="2" fontId="13" fillId="9" borderId="2" xfId="0" applyNumberFormat="1" applyFont="1" applyFill="1" applyBorder="1" applyAlignment="1">
      <alignment horizontal="right"/>
    </xf>
    <xf numFmtId="43" fontId="13" fillId="9" borderId="2" xfId="0" applyNumberFormat="1" applyFont="1" applyFill="1" applyBorder="1" applyAlignment="1">
      <alignment horizontal="right"/>
    </xf>
    <xf numFmtId="1" fontId="13" fillId="9" borderId="2" xfId="0" applyNumberFormat="1" applyFont="1" applyFill="1" applyBorder="1" applyAlignment="1">
      <alignment horizontal="right"/>
    </xf>
    <xf numFmtId="43" fontId="13" fillId="9" borderId="2" xfId="0" applyNumberFormat="1" applyFont="1" applyFill="1" applyBorder="1"/>
    <xf numFmtId="189" fontId="23" fillId="7" borderId="2" xfId="0" applyNumberFormat="1" applyFont="1" applyFill="1" applyBorder="1" applyAlignment="1">
      <alignment horizontal="right"/>
    </xf>
    <xf numFmtId="4" fontId="14" fillId="9" borderId="5" xfId="0" applyNumberFormat="1" applyFont="1" applyFill="1" applyBorder="1"/>
    <xf numFmtId="189" fontId="14" fillId="7" borderId="2" xfId="0" applyNumberFormat="1" applyFont="1" applyFill="1" applyBorder="1" applyAlignment="1">
      <alignment horizontal="right"/>
    </xf>
    <xf numFmtId="43" fontId="4" fillId="3" borderId="2" xfId="1" applyFont="1" applyFill="1" applyBorder="1"/>
    <xf numFmtId="1" fontId="15" fillId="0" borderId="2" xfId="0" quotePrefix="1" applyNumberFormat="1" applyFont="1" applyBorder="1" applyAlignment="1">
      <alignment horizontal="right"/>
    </xf>
    <xf numFmtId="187" fontId="13" fillId="9" borderId="2" xfId="1" applyNumberFormat="1" applyFont="1" applyFill="1" applyBorder="1"/>
    <xf numFmtId="0" fontId="22" fillId="0" borderId="2" xfId="0" quotePrefix="1" applyFont="1" applyBorder="1" applyAlignment="1">
      <alignment horizontal="center"/>
    </xf>
    <xf numFmtId="0" fontId="22" fillId="4" borderId="2" xfId="0" applyFont="1" applyFill="1" applyBorder="1" applyAlignment="1">
      <alignment horizontal="left"/>
    </xf>
    <xf numFmtId="0" fontId="22" fillId="4" borderId="2" xfId="0" applyFont="1" applyFill="1" applyBorder="1" applyAlignment="1">
      <alignment horizontal="center"/>
    </xf>
    <xf numFmtId="43" fontId="22" fillId="4" borderId="2" xfId="1" applyFont="1" applyFill="1" applyBorder="1" applyAlignment="1">
      <alignment horizontal="right"/>
    </xf>
    <xf numFmtId="188" fontId="22" fillId="4" borderId="2" xfId="1" applyNumberFormat="1" applyFont="1" applyFill="1" applyBorder="1" applyAlignment="1">
      <alignment horizontal="right"/>
    </xf>
    <xf numFmtId="4" fontId="22" fillId="0" borderId="0" xfId="0" applyNumberFormat="1" applyFont="1"/>
    <xf numFmtId="3" fontId="30" fillId="0" borderId="0" xfId="0" applyNumberFormat="1" applyFont="1"/>
    <xf numFmtId="3" fontId="22" fillId="0" borderId="0" xfId="0" applyNumberFormat="1" applyFont="1"/>
    <xf numFmtId="0" fontId="22" fillId="0" borderId="0" xfId="0" applyFont="1"/>
    <xf numFmtId="0" fontId="13" fillId="13" borderId="2" xfId="0" quotePrefix="1" applyFont="1" applyFill="1" applyBorder="1" applyAlignment="1">
      <alignment horizontal="center"/>
    </xf>
    <xf numFmtId="0" fontId="13" fillId="13" borderId="2" xfId="0" applyFont="1" applyFill="1" applyBorder="1"/>
    <xf numFmtId="0" fontId="13" fillId="13" borderId="2" xfId="0" applyFont="1" applyFill="1" applyBorder="1" applyAlignment="1">
      <alignment horizontal="center"/>
    </xf>
    <xf numFmtId="188" fontId="13" fillId="13" borderId="2" xfId="1" quotePrefix="1" applyNumberFormat="1" applyFont="1" applyFill="1" applyBorder="1" applyAlignment="1">
      <alignment horizontal="right"/>
    </xf>
    <xf numFmtId="0" fontId="15" fillId="13" borderId="2" xfId="0" quotePrefix="1" applyFont="1" applyFill="1" applyBorder="1" applyAlignment="1">
      <alignment horizontal="center"/>
    </xf>
    <xf numFmtId="0" fontId="13" fillId="14" borderId="2" xfId="0" quotePrefix="1" applyFont="1" applyFill="1" applyBorder="1" applyAlignment="1">
      <alignment horizontal="center"/>
    </xf>
    <xf numFmtId="0" fontId="13" fillId="14" borderId="2" xfId="0" applyFont="1" applyFill="1" applyBorder="1"/>
    <xf numFmtId="0" fontId="13" fillId="14" borderId="2" xfId="0" applyFont="1" applyFill="1" applyBorder="1" applyAlignment="1">
      <alignment horizontal="center"/>
    </xf>
    <xf numFmtId="189" fontId="13" fillId="14" borderId="2" xfId="1" quotePrefix="1" applyNumberFormat="1" applyFont="1" applyFill="1" applyBorder="1" applyAlignment="1">
      <alignment horizontal="right"/>
    </xf>
    <xf numFmtId="0" fontId="15" fillId="14" borderId="2" xfId="0" quotePrefix="1" applyFont="1" applyFill="1" applyBorder="1" applyAlignment="1">
      <alignment horizontal="center"/>
    </xf>
    <xf numFmtId="0" fontId="15" fillId="14" borderId="2" xfId="0" applyFont="1" applyFill="1" applyBorder="1"/>
    <xf numFmtId="0" fontId="15" fillId="14" borderId="2" xfId="0" applyFont="1" applyFill="1" applyBorder="1" applyAlignment="1">
      <alignment horizontal="center"/>
    </xf>
    <xf numFmtId="189" fontId="15" fillId="14" borderId="2" xfId="1" quotePrefix="1" applyNumberFormat="1" applyFont="1" applyFill="1" applyBorder="1" applyAlignment="1">
      <alignment horizontal="right"/>
    </xf>
    <xf numFmtId="188" fontId="15" fillId="14" borderId="2" xfId="1" quotePrefix="1" applyNumberFormat="1" applyFont="1" applyFill="1" applyBorder="1" applyAlignment="1">
      <alignment horizontal="right"/>
    </xf>
    <xf numFmtId="43" fontId="2" fillId="0" borderId="0" xfId="1" applyFont="1"/>
    <xf numFmtId="43" fontId="15" fillId="0" borderId="2" xfId="1" applyFont="1" applyBorder="1" applyAlignment="1">
      <alignment horizontal="right"/>
    </xf>
    <xf numFmtId="0" fontId="13" fillId="7" borderId="4" xfId="0" applyFont="1" applyFill="1" applyBorder="1" applyAlignment="1">
      <alignment horizontal="center"/>
    </xf>
    <xf numFmtId="0" fontId="13" fillId="7" borderId="8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29" fillId="0" borderId="0" xfId="0" applyFont="1" applyAlignment="1">
      <alignment horizontal="right" vertical="top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3" fillId="9" borderId="2" xfId="0" applyFont="1" applyFill="1" applyBorder="1" applyAlignment="1">
      <alignment horizontal="center"/>
    </xf>
    <xf numFmtId="0" fontId="13" fillId="9" borderId="4" xfId="0" applyFont="1" applyFill="1" applyBorder="1" applyAlignment="1">
      <alignment horizontal="center"/>
    </xf>
    <xf numFmtId="0" fontId="13" fillId="9" borderId="8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9" fillId="0" borderId="0" xfId="0" applyFont="1" applyAlignment="1">
      <alignment horizontal="right" vertical="top"/>
    </xf>
    <xf numFmtId="0" fontId="15" fillId="0" borderId="3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15" fillId="0" borderId="6" xfId="0" applyFont="1" applyBorder="1" applyAlignment="1">
      <alignment horizontal="center" vertical="top"/>
    </xf>
    <xf numFmtId="0" fontId="15" fillId="8" borderId="3" xfId="0" applyFont="1" applyFill="1" applyBorder="1" applyAlignment="1">
      <alignment horizontal="center" vertical="top"/>
    </xf>
    <xf numFmtId="0" fontId="15" fillId="8" borderId="7" xfId="0" applyFont="1" applyFill="1" applyBorder="1" applyAlignment="1">
      <alignment horizontal="center" vertical="top"/>
    </xf>
    <xf numFmtId="0" fontId="15" fillId="8" borderId="6" xfId="0" applyFont="1" applyFill="1" applyBorder="1" applyAlignment="1">
      <alignment horizontal="center" vertical="top"/>
    </xf>
    <xf numFmtId="0" fontId="15" fillId="0" borderId="3" xfId="0" applyFont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5" fillId="8" borderId="3" xfId="0" applyFont="1" applyFill="1" applyBorder="1" applyAlignment="1">
      <alignment horizontal="left" vertical="top"/>
    </xf>
    <xf numFmtId="0" fontId="15" fillId="8" borderId="7" xfId="0" applyFont="1" applyFill="1" applyBorder="1" applyAlignment="1">
      <alignment horizontal="left" vertical="top"/>
    </xf>
    <xf numFmtId="0" fontId="15" fillId="8" borderId="6" xfId="0" applyFont="1" applyFill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15" fillId="0" borderId="7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13" fillId="9" borderId="4" xfId="0" applyFont="1" applyFill="1" applyBorder="1" applyAlignment="1">
      <alignment horizontal="right"/>
    </xf>
    <xf numFmtId="0" fontId="13" fillId="9" borderId="8" xfId="0" applyFont="1" applyFill="1" applyBorder="1" applyAlignment="1">
      <alignment horizontal="right"/>
    </xf>
    <xf numFmtId="0" fontId="13" fillId="9" borderId="5" xfId="0" applyFont="1" applyFill="1" applyBorder="1" applyAlignment="1">
      <alignment horizontal="right"/>
    </xf>
    <xf numFmtId="0" fontId="13" fillId="0" borderId="0" xfId="0" applyFont="1" applyAlignment="1">
      <alignment horizontal="left" wrapText="1"/>
    </xf>
    <xf numFmtId="0" fontId="16" fillId="0" borderId="1" xfId="0" applyFont="1" applyBorder="1" applyAlignment="1">
      <alignment horizontal="left"/>
    </xf>
    <xf numFmtId="0" fontId="13" fillId="4" borderId="4" xfId="0" applyFont="1" applyFill="1" applyBorder="1" applyAlignment="1">
      <alignment horizontal="left"/>
    </xf>
    <xf numFmtId="0" fontId="13" fillId="4" borderId="8" xfId="0" applyFont="1" applyFill="1" applyBorder="1" applyAlignment="1">
      <alignment horizontal="left"/>
    </xf>
    <xf numFmtId="0" fontId="13" fillId="4" borderId="5" xfId="0" applyFont="1" applyFill="1" applyBorder="1" applyAlignment="1">
      <alignment horizontal="left"/>
    </xf>
    <xf numFmtId="0" fontId="13" fillId="7" borderId="2" xfId="0" applyFont="1" applyFill="1" applyBorder="1" applyAlignment="1">
      <alignment horizontal="center"/>
    </xf>
    <xf numFmtId="0" fontId="19" fillId="0" borderId="0" xfId="0" applyFont="1" applyAlignment="1">
      <alignment horizontal="right" vertical="top"/>
    </xf>
    <xf numFmtId="0" fontId="13" fillId="0" borderId="0" xfId="0" applyFont="1" applyAlignment="1">
      <alignment horizontal="center" wrapText="1"/>
    </xf>
    <xf numFmtId="0" fontId="14" fillId="0" borderId="1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3" fillId="10" borderId="4" xfId="0" quotePrefix="1" applyFont="1" applyFill="1" applyBorder="1" applyAlignment="1">
      <alignment horizontal="center"/>
    </xf>
    <xf numFmtId="0" fontId="13" fillId="10" borderId="8" xfId="0" quotePrefix="1" applyFont="1" applyFill="1" applyBorder="1" applyAlignment="1">
      <alignment horizontal="center"/>
    </xf>
    <xf numFmtId="0" fontId="13" fillId="11" borderId="4" xfId="0" quotePrefix="1" applyFont="1" applyFill="1" applyBorder="1" applyAlignment="1">
      <alignment horizontal="center"/>
    </xf>
    <xf numFmtId="0" fontId="13" fillId="11" borderId="8" xfId="0" quotePrefix="1" applyFont="1" applyFill="1" applyBorder="1" applyAlignment="1">
      <alignment horizontal="center"/>
    </xf>
    <xf numFmtId="0" fontId="13" fillId="12" borderId="4" xfId="0" quotePrefix="1" applyFont="1" applyFill="1" applyBorder="1" applyAlignment="1">
      <alignment horizontal="center"/>
    </xf>
    <xf numFmtId="0" fontId="13" fillId="12" borderId="8" xfId="0" quotePrefix="1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3" fontId="4" fillId="4" borderId="4" xfId="0" quotePrefix="1" applyNumberFormat="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E1E1"/>
      <color rgb="FFFFFFCC"/>
      <color rgb="FFE4AFDF"/>
      <color rgb="FFFFE59B"/>
      <color rgb="FF005392"/>
      <color rgb="FFF2A068"/>
      <color rgb="FFBBE2B2"/>
      <color rgb="FFFFE48F"/>
      <color rgb="FFFF4545"/>
      <color rgb="FF9DF0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3</xdr:row>
      <xdr:rowOff>352425</xdr:rowOff>
    </xdr:to>
    <xdr:cxnSp macro="">
      <xdr:nvCxnSpPr>
        <xdr:cNvPr id="2" name="ตัวเชื่อมต่อตรง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0" y="428625"/>
          <a:ext cx="2362835" cy="704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&#3611;&#3619;&#3632;&#3592;&#3635;&#3613;&#3656;&#3634;&#3618;%20&#3626;&#3623;&#3618;.%2023-01-66/26-01-66%20&#3619;&#3634;&#3618;&#3591;&#3634;&#3609;&#3626;&#3606;&#3634;&#3609;&#3585;&#3634;&#3619;&#3603;&#3660;&#3650;&#3619;&#3588;&#3651;&#3610;&#3619;&#3656;&#3623;&#3591;/&#3611;&#3637;%202566/2.%20&#3585;&#3640;&#3617;&#3616;&#3634;&#3614;&#3633;&#3609;&#3608;&#3660;%202566/&#3605;&#3621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.12.65"/>
      <sheetName val="29.11.65"/>
      <sheetName val="Sheet2"/>
      <sheetName val="Sheet3"/>
    </sheetNames>
    <sheetDataSet>
      <sheetData sheetId="0" refreshError="1">
        <row r="7">
          <cell r="B7" t="str">
            <v>เมืองปัตตานี</v>
          </cell>
        </row>
        <row r="8">
          <cell r="B8" t="str">
            <v>ยะหริ่ง</v>
          </cell>
        </row>
        <row r="9">
          <cell r="B9" t="str">
            <v>ปะนาเระ</v>
          </cell>
        </row>
        <row r="10">
          <cell r="B10" t="str">
            <v>มายอ</v>
          </cell>
        </row>
        <row r="11">
          <cell r="B11" t="str">
            <v>ยะรัง</v>
          </cell>
        </row>
        <row r="12">
          <cell r="B12" t="str">
            <v>โคกโพธิ์</v>
          </cell>
        </row>
        <row r="13">
          <cell r="B13" t="str">
            <v>แม่ลาน</v>
          </cell>
        </row>
        <row r="14">
          <cell r="B14" t="str">
            <v>หนองจิก</v>
          </cell>
        </row>
        <row r="15">
          <cell r="B15" t="str">
            <v>ทุ่งยางแดง</v>
          </cell>
        </row>
        <row r="16">
          <cell r="B16" t="str">
            <v>สายบุรี</v>
          </cell>
        </row>
        <row r="17">
          <cell r="B17" t="str">
            <v>กะพ้อ</v>
          </cell>
        </row>
        <row r="18">
          <cell r="B18" t="str">
            <v>ไม้แก่น</v>
          </cell>
        </row>
        <row r="20">
          <cell r="B20" t="str">
            <v>สะบ้าย้อย</v>
          </cell>
        </row>
        <row r="21">
          <cell r="B21" t="str">
            <v>สะเดา</v>
          </cell>
        </row>
        <row r="22">
          <cell r="B22" t="str">
            <v>นาทวี</v>
          </cell>
        </row>
        <row r="23">
          <cell r="B23" t="str">
            <v>เทพา</v>
          </cell>
        </row>
        <row r="24">
          <cell r="B24" t="str">
            <v>รัตภูมิ</v>
          </cell>
        </row>
        <row r="25">
          <cell r="B25" t="str">
            <v>ควนเนียง</v>
          </cell>
        </row>
        <row r="26">
          <cell r="B26" t="str">
            <v>บางกล่ำ</v>
          </cell>
        </row>
        <row r="27">
          <cell r="B27" t="str">
            <v>เมืองสงขลา</v>
          </cell>
        </row>
        <row r="28">
          <cell r="B28" t="str">
            <v>นาหม่อม</v>
          </cell>
        </row>
        <row r="29">
          <cell r="B29" t="str">
            <v>กระแสสินธุ์</v>
          </cell>
        </row>
        <row r="30">
          <cell r="B30" t="str">
            <v>จะนะ</v>
          </cell>
        </row>
        <row r="31">
          <cell r="B31" t="str">
            <v>คลองหอยโข่ง</v>
          </cell>
        </row>
        <row r="32">
          <cell r="B32" t="str">
            <v>หาดใหญ่</v>
          </cell>
        </row>
        <row r="34">
          <cell r="B34" t="str">
            <v>เมืองยะลา</v>
          </cell>
        </row>
        <row r="35">
          <cell r="B35" t="str">
            <v>กรงปินัง</v>
          </cell>
        </row>
        <row r="36">
          <cell r="B36" t="str">
            <v>เบตง</v>
          </cell>
        </row>
        <row r="37">
          <cell r="B37" t="str">
            <v>รามัน</v>
          </cell>
        </row>
        <row r="38">
          <cell r="B38" t="str">
            <v>บันนังสตา</v>
          </cell>
        </row>
        <row r="39">
          <cell r="B39" t="str">
            <v>ธารโต</v>
          </cell>
        </row>
        <row r="40">
          <cell r="B40" t="str">
            <v>ยะหา</v>
          </cell>
        </row>
        <row r="41">
          <cell r="B41" t="str">
            <v>กาบัง</v>
          </cell>
        </row>
        <row r="43">
          <cell r="B43" t="str">
            <v>เมืองสตูล</v>
          </cell>
        </row>
        <row r="46">
          <cell r="B46" t="str">
            <v>ละงู</v>
          </cell>
        </row>
        <row r="47">
          <cell r="B47" t="str">
            <v>ทุ่งหว้า</v>
          </cell>
        </row>
        <row r="48">
          <cell r="B48" t="str">
            <v>มะนัง</v>
          </cell>
        </row>
        <row r="51">
          <cell r="B51" t="str">
            <v>เมืองนราธิวาส</v>
          </cell>
        </row>
        <row r="52">
          <cell r="B52" t="str">
            <v>ตากใบ</v>
          </cell>
        </row>
        <row r="53">
          <cell r="B53" t="str">
            <v>ยี่งอ</v>
          </cell>
        </row>
        <row r="54">
          <cell r="B54" t="str">
            <v>บาเจาะ</v>
          </cell>
        </row>
        <row r="55">
          <cell r="B55" t="str">
            <v>สุไหงโก-ลก</v>
          </cell>
        </row>
        <row r="56">
          <cell r="B56" t="str">
            <v>แว้ง</v>
          </cell>
        </row>
        <row r="57">
          <cell r="B57" t="str">
            <v>สุคีริน</v>
          </cell>
        </row>
        <row r="58">
          <cell r="B58" t="str">
            <v>สุไหงปาดี</v>
          </cell>
        </row>
        <row r="59">
          <cell r="B59" t="str">
            <v>รือเสาะ</v>
          </cell>
        </row>
        <row r="60">
          <cell r="B60" t="str">
            <v>ศรีสาคร</v>
          </cell>
        </row>
        <row r="61">
          <cell r="B61" t="str">
            <v>ระแงะ</v>
          </cell>
        </row>
        <row r="62">
          <cell r="B62" t="str">
            <v>จะแนะ</v>
          </cell>
        </row>
        <row r="63">
          <cell r="B63" t="str">
            <v>เจาะไอร้อง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1C1"/>
  </sheetPr>
  <dimension ref="A1:M76"/>
  <sheetViews>
    <sheetView showGridLines="0" view="pageBreakPreview" zoomScale="110" zoomScaleNormal="120" workbookViewId="0">
      <pane ySplit="3" topLeftCell="A28" activePane="bottomLeft" state="frozen"/>
      <selection pane="bottomLeft" activeCell="C31" sqref="C31"/>
    </sheetView>
  </sheetViews>
  <sheetFormatPr defaultColWidth="9.125" defaultRowHeight="24" x14ac:dyDescent="0.55000000000000004"/>
  <cols>
    <col min="1" max="1" width="6.125" style="42" customWidth="1"/>
    <col min="2" max="2" width="17.25" style="42" customWidth="1"/>
    <col min="3" max="3" width="6.375" style="42" customWidth="1"/>
    <col min="4" max="4" width="12.375" style="42" customWidth="1"/>
    <col min="5" max="5" width="20.875" style="42" customWidth="1"/>
    <col min="6" max="6" width="18.75" style="42" customWidth="1"/>
    <col min="7" max="7" width="19.625" style="42" customWidth="1"/>
    <col min="8" max="8" width="28.75" style="42" customWidth="1"/>
    <col min="9" max="9" width="11.375" style="42" customWidth="1"/>
    <col min="10" max="10" width="27.25" style="42" customWidth="1"/>
    <col min="11" max="12" width="9.125" style="42"/>
    <col min="13" max="13" width="15.375" style="42" customWidth="1"/>
    <col min="14" max="16384" width="9.125" style="42"/>
  </cols>
  <sheetData>
    <row r="1" spans="1:7" ht="47.25" customHeight="1" x14ac:dyDescent="0.55000000000000004">
      <c r="A1" s="233" t="s">
        <v>314</v>
      </c>
      <c r="B1" s="233"/>
      <c r="C1" s="233"/>
      <c r="D1" s="233"/>
      <c r="E1" s="233"/>
      <c r="F1" s="233"/>
      <c r="G1" s="233"/>
    </row>
    <row r="2" spans="1:7" ht="6.95" customHeight="1" x14ac:dyDescent="0.55000000000000004">
      <c r="A2" s="234"/>
      <c r="B2" s="234"/>
      <c r="C2" s="234"/>
      <c r="D2" s="234"/>
      <c r="E2" s="234"/>
      <c r="F2" s="234"/>
      <c r="G2" s="234"/>
    </row>
    <row r="3" spans="1:7" ht="24" customHeight="1" x14ac:dyDescent="0.55000000000000004">
      <c r="A3" s="89" t="s">
        <v>0</v>
      </c>
      <c r="B3" s="89" t="s">
        <v>1</v>
      </c>
      <c r="C3" s="89" t="s">
        <v>2</v>
      </c>
      <c r="D3" s="89" t="s">
        <v>3</v>
      </c>
      <c r="E3" s="89" t="s">
        <v>4</v>
      </c>
      <c r="F3" s="89" t="s">
        <v>5</v>
      </c>
      <c r="G3" s="89" t="s">
        <v>6</v>
      </c>
    </row>
    <row r="4" spans="1:7" ht="24" customHeight="1" x14ac:dyDescent="0.55000000000000004">
      <c r="A4" s="47">
        <v>1</v>
      </c>
      <c r="B4" s="46" t="s">
        <v>7</v>
      </c>
      <c r="C4" s="47"/>
      <c r="D4" s="46" t="s">
        <v>8</v>
      </c>
      <c r="E4" s="46" t="s">
        <v>8</v>
      </c>
      <c r="F4" s="180">
        <v>0</v>
      </c>
      <c r="G4" s="180">
        <v>0</v>
      </c>
    </row>
    <row r="5" spans="1:7" ht="24" customHeight="1" x14ac:dyDescent="0.55000000000000004">
      <c r="A5" s="47"/>
      <c r="B5" s="46"/>
      <c r="C5" s="47"/>
      <c r="D5" s="46" t="s">
        <v>321</v>
      </c>
      <c r="E5" s="46" t="s">
        <v>8</v>
      </c>
      <c r="F5" s="180">
        <v>200</v>
      </c>
      <c r="G5" s="180">
        <v>20</v>
      </c>
    </row>
    <row r="6" spans="1:7" ht="24" customHeight="1" x14ac:dyDescent="0.55000000000000004">
      <c r="A6" s="47"/>
      <c r="B6" s="46"/>
      <c r="C6" s="47"/>
      <c r="D6" s="46" t="s">
        <v>329</v>
      </c>
      <c r="E6" s="46" t="s">
        <v>8</v>
      </c>
      <c r="F6" s="180">
        <v>0</v>
      </c>
      <c r="G6" s="180">
        <v>0</v>
      </c>
    </row>
    <row r="7" spans="1:7" ht="24" customHeight="1" x14ac:dyDescent="0.55000000000000004">
      <c r="A7" s="47"/>
      <c r="B7" s="46"/>
      <c r="C7" s="47"/>
      <c r="D7" s="46" t="s">
        <v>315</v>
      </c>
      <c r="E7" s="46" t="s">
        <v>9</v>
      </c>
      <c r="F7" s="180">
        <v>0</v>
      </c>
      <c r="G7" s="180">
        <v>0</v>
      </c>
    </row>
    <row r="8" spans="1:7" ht="24" customHeight="1" x14ac:dyDescent="0.55000000000000004">
      <c r="A8" s="47"/>
      <c r="B8" s="46"/>
      <c r="C8" s="47"/>
      <c r="D8" s="46" t="s">
        <v>316</v>
      </c>
      <c r="E8" s="46" t="s">
        <v>9</v>
      </c>
      <c r="F8" s="180">
        <v>0</v>
      </c>
      <c r="G8" s="180">
        <v>0</v>
      </c>
    </row>
    <row r="9" spans="1:7" ht="24" customHeight="1" x14ac:dyDescent="0.55000000000000004">
      <c r="A9" s="47"/>
      <c r="B9" s="46"/>
      <c r="C9" s="47"/>
      <c r="D9" s="46" t="s">
        <v>317</v>
      </c>
      <c r="E9" s="46" t="s">
        <v>9</v>
      </c>
      <c r="F9" s="180">
        <v>0</v>
      </c>
      <c r="G9" s="180">
        <v>0</v>
      </c>
    </row>
    <row r="10" spans="1:7" ht="24" customHeight="1" x14ac:dyDescent="0.55000000000000004">
      <c r="A10" s="47"/>
      <c r="B10" s="46"/>
      <c r="C10" s="47"/>
      <c r="D10" s="46" t="s">
        <v>356</v>
      </c>
      <c r="E10" s="46" t="s">
        <v>9</v>
      </c>
      <c r="F10" s="180">
        <v>0</v>
      </c>
      <c r="G10" s="180">
        <v>0</v>
      </c>
    </row>
    <row r="11" spans="1:7" ht="24" customHeight="1" x14ac:dyDescent="0.55000000000000004">
      <c r="A11" s="47"/>
      <c r="B11" s="46"/>
      <c r="C11" s="47"/>
      <c r="D11" s="46" t="s">
        <v>318</v>
      </c>
      <c r="E11" s="46" t="s">
        <v>9</v>
      </c>
      <c r="F11" s="180">
        <v>0</v>
      </c>
      <c r="G11" s="180">
        <v>0</v>
      </c>
    </row>
    <row r="12" spans="1:7" ht="24" customHeight="1" x14ac:dyDescent="0.55000000000000004">
      <c r="A12" s="47"/>
      <c r="B12" s="46"/>
      <c r="C12" s="47"/>
      <c r="D12" s="46" t="s">
        <v>326</v>
      </c>
      <c r="E12" s="46" t="s">
        <v>10</v>
      </c>
      <c r="F12" s="188">
        <v>0</v>
      </c>
      <c r="G12" s="188">
        <v>0</v>
      </c>
    </row>
    <row r="13" spans="1:7" ht="24" customHeight="1" x14ac:dyDescent="0.55000000000000004">
      <c r="A13" s="47"/>
      <c r="B13" s="46"/>
      <c r="C13" s="47"/>
      <c r="D13" s="46" t="s">
        <v>357</v>
      </c>
      <c r="E13" s="46" t="s">
        <v>10</v>
      </c>
      <c r="F13" s="188">
        <v>0</v>
      </c>
      <c r="G13" s="188">
        <v>0</v>
      </c>
    </row>
    <row r="14" spans="1:7" ht="24" customHeight="1" x14ac:dyDescent="0.55000000000000004">
      <c r="A14" s="47"/>
      <c r="B14" s="46"/>
      <c r="C14" s="47"/>
      <c r="D14" s="46"/>
      <c r="E14" s="46" t="s">
        <v>11</v>
      </c>
      <c r="F14" s="188">
        <v>0</v>
      </c>
      <c r="G14" s="188">
        <v>0</v>
      </c>
    </row>
    <row r="15" spans="1:7" ht="24" customHeight="1" x14ac:dyDescent="0.55000000000000004">
      <c r="A15" s="47"/>
      <c r="B15" s="46"/>
      <c r="C15" s="47"/>
      <c r="D15" s="46"/>
      <c r="E15" s="46" t="s">
        <v>12</v>
      </c>
      <c r="F15" s="188">
        <v>0</v>
      </c>
      <c r="G15" s="188">
        <v>0</v>
      </c>
    </row>
    <row r="16" spans="1:7" ht="24" customHeight="1" x14ac:dyDescent="0.55000000000000004">
      <c r="A16" s="47"/>
      <c r="B16" s="46"/>
      <c r="C16" s="47"/>
      <c r="D16" s="46" t="s">
        <v>319</v>
      </c>
      <c r="E16" s="46" t="s">
        <v>13</v>
      </c>
      <c r="F16" s="180">
        <v>0</v>
      </c>
      <c r="G16" s="180">
        <v>0</v>
      </c>
    </row>
    <row r="17" spans="1:7" ht="24" customHeight="1" x14ac:dyDescent="0.55000000000000004">
      <c r="A17" s="47"/>
      <c r="B17" s="46"/>
      <c r="C17" s="47"/>
      <c r="D17" s="46" t="s">
        <v>320</v>
      </c>
      <c r="E17" s="46" t="s">
        <v>14</v>
      </c>
      <c r="F17" s="180">
        <v>0</v>
      </c>
      <c r="G17" s="180">
        <v>0</v>
      </c>
    </row>
    <row r="18" spans="1:7" ht="24" customHeight="1" x14ac:dyDescent="0.55000000000000004">
      <c r="A18" s="47"/>
      <c r="B18" s="46"/>
      <c r="C18" s="47"/>
      <c r="D18" s="46" t="s">
        <v>15</v>
      </c>
      <c r="E18" s="46" t="s">
        <v>15</v>
      </c>
      <c r="F18" s="188">
        <v>50</v>
      </c>
      <c r="G18" s="188">
        <v>5</v>
      </c>
    </row>
    <row r="19" spans="1:7" ht="24" customHeight="1" x14ac:dyDescent="0.55000000000000004">
      <c r="A19" s="47"/>
      <c r="B19" s="46"/>
      <c r="C19" s="47"/>
      <c r="D19" s="46" t="s">
        <v>367</v>
      </c>
      <c r="E19" s="46" t="s">
        <v>15</v>
      </c>
      <c r="F19" s="188">
        <v>20</v>
      </c>
      <c r="G19" s="188">
        <v>4</v>
      </c>
    </row>
    <row r="20" spans="1:7" ht="24" customHeight="1" x14ac:dyDescent="0.55000000000000004">
      <c r="A20" s="47"/>
      <c r="B20" s="46"/>
      <c r="C20" s="47"/>
      <c r="D20" s="46" t="s">
        <v>327</v>
      </c>
      <c r="E20" s="46" t="s">
        <v>328</v>
      </c>
      <c r="F20" s="188"/>
      <c r="G20" s="188"/>
    </row>
    <row r="21" spans="1:7" ht="24" customHeight="1" x14ac:dyDescent="0.55000000000000004">
      <c r="A21" s="47"/>
      <c r="B21" s="46"/>
      <c r="C21" s="47"/>
      <c r="D21" s="46"/>
      <c r="E21" s="46" t="s">
        <v>16</v>
      </c>
      <c r="F21" s="188">
        <v>0</v>
      </c>
      <c r="G21" s="188">
        <v>0</v>
      </c>
    </row>
    <row r="22" spans="1:7" ht="23.85" customHeight="1" x14ac:dyDescent="0.55000000000000004">
      <c r="A22" s="235" t="s">
        <v>17</v>
      </c>
      <c r="B22" s="235"/>
      <c r="C22" s="235"/>
      <c r="D22" s="235"/>
      <c r="E22" s="235"/>
      <c r="F22" s="196">
        <f>SUM(F4:F21)</f>
        <v>270</v>
      </c>
      <c r="G22" s="196">
        <f>SUM(G4:G21)</f>
        <v>29</v>
      </c>
    </row>
    <row r="23" spans="1:7" x14ac:dyDescent="0.55000000000000004">
      <c r="A23" s="47">
        <v>2</v>
      </c>
      <c r="B23" s="50" t="s">
        <v>18</v>
      </c>
      <c r="C23" s="76"/>
      <c r="D23" s="47"/>
      <c r="E23" s="50" t="s">
        <v>19</v>
      </c>
      <c r="F23" s="188">
        <v>0</v>
      </c>
      <c r="G23" s="188">
        <v>0</v>
      </c>
    </row>
    <row r="24" spans="1:7" x14ac:dyDescent="0.55000000000000004">
      <c r="A24" s="181"/>
      <c r="B24" s="50"/>
      <c r="C24" s="76"/>
      <c r="D24" s="47"/>
      <c r="E24" s="50" t="s">
        <v>20</v>
      </c>
      <c r="F24" s="188">
        <v>50</v>
      </c>
      <c r="G24" s="188">
        <v>0</v>
      </c>
    </row>
    <row r="25" spans="1:7" x14ac:dyDescent="0.55000000000000004">
      <c r="A25" s="181"/>
      <c r="B25" s="50"/>
      <c r="C25" s="76"/>
      <c r="D25" s="47"/>
      <c r="E25" s="50" t="s">
        <v>21</v>
      </c>
      <c r="F25" s="188">
        <v>80</v>
      </c>
      <c r="G25" s="188">
        <v>0</v>
      </c>
    </row>
    <row r="26" spans="1:7" x14ac:dyDescent="0.55000000000000004">
      <c r="A26" s="181"/>
      <c r="B26" s="50"/>
      <c r="C26" s="76"/>
      <c r="D26" s="47"/>
      <c r="E26" s="50" t="s">
        <v>22</v>
      </c>
      <c r="F26" s="188">
        <v>50</v>
      </c>
      <c r="G26" s="188">
        <v>0</v>
      </c>
    </row>
    <row r="27" spans="1:7" x14ac:dyDescent="0.55000000000000004">
      <c r="A27" s="181"/>
      <c r="B27" s="50"/>
      <c r="C27" s="76"/>
      <c r="D27" s="47"/>
      <c r="E27" s="50" t="s">
        <v>23</v>
      </c>
      <c r="F27" s="180">
        <v>100</v>
      </c>
      <c r="G27" s="180">
        <v>0</v>
      </c>
    </row>
    <row r="28" spans="1:7" x14ac:dyDescent="0.55000000000000004">
      <c r="A28" s="236" t="s">
        <v>24</v>
      </c>
      <c r="B28" s="237"/>
      <c r="C28" s="237"/>
      <c r="D28" s="237"/>
      <c r="E28" s="238"/>
      <c r="F28" s="194">
        <f>SUM(F23:F27)</f>
        <v>280</v>
      </c>
      <c r="G28" s="92">
        <f>SUM(G23:G27)</f>
        <v>0</v>
      </c>
    </row>
    <row r="29" spans="1:7" x14ac:dyDescent="0.55000000000000004">
      <c r="A29" s="47">
        <v>3</v>
      </c>
      <c r="B29" s="50" t="s">
        <v>25</v>
      </c>
      <c r="C29" s="76"/>
      <c r="D29" s="50"/>
      <c r="E29" s="182" t="s">
        <v>26</v>
      </c>
      <c r="F29" s="188">
        <v>0</v>
      </c>
      <c r="G29" s="188">
        <v>0</v>
      </c>
    </row>
    <row r="30" spans="1:7" ht="26.1" customHeight="1" x14ac:dyDescent="0.55000000000000004">
      <c r="A30" s="181"/>
      <c r="B30" s="50"/>
      <c r="C30" s="76"/>
      <c r="D30" s="50"/>
      <c r="E30" s="182" t="s">
        <v>264</v>
      </c>
      <c r="F30" s="188">
        <v>0</v>
      </c>
      <c r="G30" s="188">
        <v>0</v>
      </c>
    </row>
    <row r="31" spans="1:7" ht="24.95" customHeight="1" x14ac:dyDescent="0.55000000000000004">
      <c r="A31" s="181"/>
      <c r="B31" s="50"/>
      <c r="C31" s="76"/>
      <c r="D31" s="50"/>
      <c r="E31" s="182"/>
      <c r="F31" s="188">
        <v>0</v>
      </c>
      <c r="G31" s="188">
        <v>0</v>
      </c>
    </row>
    <row r="32" spans="1:7" ht="21" customHeight="1" x14ac:dyDescent="0.55000000000000004">
      <c r="A32" s="236" t="s">
        <v>27</v>
      </c>
      <c r="B32" s="237"/>
      <c r="C32" s="237"/>
      <c r="D32" s="237"/>
      <c r="E32" s="238"/>
      <c r="F32" s="193">
        <f>SUM(F29:F31)</f>
        <v>0</v>
      </c>
      <c r="G32" s="195">
        <f>SUM(G29:G31)</f>
        <v>0</v>
      </c>
    </row>
    <row r="33" spans="1:13" x14ac:dyDescent="0.55000000000000004">
      <c r="A33" s="47">
        <v>4</v>
      </c>
      <c r="B33" s="47" t="s">
        <v>28</v>
      </c>
      <c r="C33" s="76"/>
      <c r="D33" s="76"/>
      <c r="E33" s="76"/>
      <c r="F33" s="201">
        <v>0</v>
      </c>
      <c r="G33" s="201">
        <v>0</v>
      </c>
      <c r="H33" s="69"/>
    </row>
    <row r="34" spans="1:13" ht="25.5" customHeight="1" x14ac:dyDescent="0.7">
      <c r="A34" s="228" t="s">
        <v>30</v>
      </c>
      <c r="B34" s="229"/>
      <c r="C34" s="229"/>
      <c r="D34" s="229"/>
      <c r="E34" s="230"/>
      <c r="F34" s="197">
        <f>F22+F28+F32</f>
        <v>550</v>
      </c>
      <c r="G34" s="183">
        <f>SUM(G22,G28,G29)</f>
        <v>29</v>
      </c>
      <c r="H34" s="69"/>
    </row>
    <row r="35" spans="1:13" s="62" customFormat="1" ht="32.25" customHeight="1" x14ac:dyDescent="0.55000000000000004">
      <c r="A35" s="62" t="s">
        <v>31</v>
      </c>
      <c r="F35" s="184">
        <f>F34</f>
        <v>550</v>
      </c>
      <c r="G35" s="62" t="s">
        <v>32</v>
      </c>
      <c r="H35" s="64"/>
      <c r="J35" s="64"/>
      <c r="M35" s="64"/>
    </row>
    <row r="36" spans="1:13" s="62" customFormat="1" x14ac:dyDescent="0.55000000000000004">
      <c r="A36" s="231" t="s">
        <v>33</v>
      </c>
      <c r="B36" s="231"/>
      <c r="C36" s="231"/>
      <c r="D36" s="231"/>
      <c r="E36" s="231"/>
      <c r="F36" s="184">
        <f>G34</f>
        <v>29</v>
      </c>
      <c r="G36" s="62" t="s">
        <v>34</v>
      </c>
      <c r="I36" s="64"/>
    </row>
    <row r="37" spans="1:13" x14ac:dyDescent="0.55000000000000004">
      <c r="H37" s="56"/>
      <c r="J37" s="56"/>
      <c r="M37" s="56"/>
    </row>
    <row r="38" spans="1:13" s="68" customFormat="1" ht="21" customHeight="1" x14ac:dyDescent="0.2">
      <c r="A38" s="232" t="s">
        <v>363</v>
      </c>
      <c r="B38" s="232"/>
      <c r="C38" s="232"/>
      <c r="D38" s="232"/>
      <c r="E38" s="232"/>
      <c r="F38" s="232"/>
      <c r="G38" s="232"/>
      <c r="H38" s="66"/>
      <c r="I38" s="66"/>
      <c r="J38" s="66"/>
      <c r="M38" s="66"/>
    </row>
    <row r="39" spans="1:13" ht="30" customHeight="1" x14ac:dyDescent="0.55000000000000004">
      <c r="E39" s="60"/>
      <c r="F39" s="69"/>
      <c r="G39" s="70" t="s">
        <v>35</v>
      </c>
    </row>
    <row r="41" spans="1:13" x14ac:dyDescent="0.55000000000000004">
      <c r="E41" s="56"/>
    </row>
    <row r="43" spans="1:13" x14ac:dyDescent="0.55000000000000004">
      <c r="E43" s="71"/>
      <c r="J43" s="56"/>
      <c r="M43" s="56"/>
    </row>
    <row r="44" spans="1:13" x14ac:dyDescent="0.55000000000000004">
      <c r="H44" s="51"/>
      <c r="I44" s="56"/>
    </row>
    <row r="51" spans="1:2" x14ac:dyDescent="0.55000000000000004">
      <c r="A51" s="56"/>
    </row>
    <row r="52" spans="1:2" x14ac:dyDescent="0.55000000000000004">
      <c r="A52" s="56"/>
    </row>
    <row r="53" spans="1:2" x14ac:dyDescent="0.55000000000000004">
      <c r="A53" s="56"/>
    </row>
    <row r="54" spans="1:2" x14ac:dyDescent="0.55000000000000004">
      <c r="A54" s="56"/>
      <c r="B54" s="56"/>
    </row>
    <row r="55" spans="1:2" x14ac:dyDescent="0.55000000000000004">
      <c r="A55" s="56"/>
    </row>
    <row r="56" spans="1:2" x14ac:dyDescent="0.55000000000000004">
      <c r="A56" s="56"/>
      <c r="B56" s="56"/>
    </row>
    <row r="57" spans="1:2" x14ac:dyDescent="0.55000000000000004">
      <c r="A57" s="56"/>
    </row>
    <row r="58" spans="1:2" x14ac:dyDescent="0.55000000000000004">
      <c r="A58" s="56"/>
      <c r="B58" s="56"/>
    </row>
    <row r="60" spans="1:2" x14ac:dyDescent="0.55000000000000004">
      <c r="B60" s="56"/>
    </row>
    <row r="61" spans="1:2" x14ac:dyDescent="0.55000000000000004">
      <c r="A61" s="56"/>
    </row>
    <row r="62" spans="1:2" x14ac:dyDescent="0.55000000000000004">
      <c r="A62" s="56"/>
    </row>
    <row r="63" spans="1:2" x14ac:dyDescent="0.55000000000000004">
      <c r="A63" s="56"/>
    </row>
    <row r="64" spans="1:2" x14ac:dyDescent="0.55000000000000004">
      <c r="A64" s="56"/>
      <c r="B64" s="56"/>
    </row>
    <row r="66" spans="1:2" x14ac:dyDescent="0.55000000000000004">
      <c r="A66" s="56"/>
      <c r="B66" s="56"/>
    </row>
    <row r="67" spans="1:2" x14ac:dyDescent="0.55000000000000004">
      <c r="A67" s="56"/>
    </row>
    <row r="68" spans="1:2" x14ac:dyDescent="0.55000000000000004">
      <c r="B68" s="56"/>
    </row>
    <row r="69" spans="1:2" x14ac:dyDescent="0.55000000000000004">
      <c r="B69" s="56"/>
    </row>
    <row r="72" spans="1:2" x14ac:dyDescent="0.55000000000000004">
      <c r="A72" s="56"/>
    </row>
    <row r="73" spans="1:2" x14ac:dyDescent="0.55000000000000004">
      <c r="A73" s="56"/>
    </row>
    <row r="74" spans="1:2" x14ac:dyDescent="0.55000000000000004">
      <c r="A74" s="56"/>
    </row>
    <row r="76" spans="1:2" x14ac:dyDescent="0.55000000000000004">
      <c r="B76" s="56"/>
    </row>
  </sheetData>
  <mergeCells count="8">
    <mergeCell ref="A34:E34"/>
    <mergeCell ref="A36:E36"/>
    <mergeCell ref="A38:G38"/>
    <mergeCell ref="A1:G1"/>
    <mergeCell ref="A2:G2"/>
    <mergeCell ref="A22:E22"/>
    <mergeCell ref="A28:E28"/>
    <mergeCell ref="A32:E32"/>
  </mergeCells>
  <pageMargins left="0.27559055118110198" right="0.23622047244094499" top="0.33" bottom="0.41" header="0.17" footer="0.31496062992126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2A068"/>
  </sheetPr>
  <dimension ref="A1:M144"/>
  <sheetViews>
    <sheetView showGridLines="0" view="pageBreakPreview" topLeftCell="A89" zoomScale="110" zoomScaleNormal="120" workbookViewId="0">
      <selection activeCell="A106" sqref="A106"/>
    </sheetView>
  </sheetViews>
  <sheetFormatPr defaultColWidth="9.125" defaultRowHeight="24" x14ac:dyDescent="0.55000000000000004"/>
  <cols>
    <col min="1" max="1" width="6.125" style="42" customWidth="1"/>
    <col min="2" max="2" width="18.125" style="42" customWidth="1"/>
    <col min="3" max="3" width="7.25" style="42" customWidth="1"/>
    <col min="4" max="4" width="13" style="42" customWidth="1"/>
    <col min="5" max="5" width="20.75" style="42" customWidth="1"/>
    <col min="6" max="6" width="18.375" style="42" customWidth="1"/>
    <col min="7" max="7" width="16.625" style="42" customWidth="1"/>
    <col min="8" max="8" width="28.75" style="42" customWidth="1"/>
    <col min="9" max="9" width="11.375" style="42" customWidth="1"/>
    <col min="10" max="10" width="27.25" style="42" customWidth="1"/>
    <col min="11" max="12" width="9.125" style="42"/>
    <col min="13" max="13" width="15.375" style="42" customWidth="1"/>
    <col min="14" max="16384" width="9.125" style="42"/>
  </cols>
  <sheetData>
    <row r="1" spans="1:13" ht="47.25" customHeight="1" x14ac:dyDescent="0.55000000000000004">
      <c r="A1" s="259" t="s">
        <v>244</v>
      </c>
      <c r="B1" s="259"/>
      <c r="C1" s="259"/>
      <c r="D1" s="259"/>
      <c r="E1" s="259"/>
      <c r="F1" s="259"/>
      <c r="G1" s="259"/>
    </row>
    <row r="2" spans="1:13" ht="6" customHeight="1" x14ac:dyDescent="0.6">
      <c r="A2" s="260"/>
      <c r="B2" s="260"/>
      <c r="C2" s="260"/>
      <c r="D2" s="260"/>
      <c r="E2" s="260"/>
      <c r="F2" s="260"/>
      <c r="G2" s="260"/>
    </row>
    <row r="3" spans="1:13" s="44" customFormat="1" ht="23.1" customHeight="1" x14ac:dyDescent="0.2">
      <c r="A3" s="43" t="s">
        <v>0</v>
      </c>
      <c r="B3" s="43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</row>
    <row r="4" spans="1:13" ht="20.100000000000001" customHeight="1" x14ac:dyDescent="0.55000000000000004">
      <c r="A4" s="261" t="s">
        <v>36</v>
      </c>
      <c r="B4" s="262"/>
      <c r="C4" s="262"/>
      <c r="D4" s="262"/>
      <c r="E4" s="262"/>
      <c r="F4" s="262"/>
      <c r="G4" s="263"/>
    </row>
    <row r="5" spans="1:13" ht="20.100000000000001" customHeight="1" x14ac:dyDescent="0.55000000000000004">
      <c r="A5" s="241">
        <v>1</v>
      </c>
      <c r="B5" s="247" t="s">
        <v>37</v>
      </c>
      <c r="C5" s="76"/>
      <c r="D5" s="50"/>
      <c r="E5" s="50" t="s">
        <v>38</v>
      </c>
      <c r="F5" s="48">
        <v>0</v>
      </c>
      <c r="G5" s="48">
        <v>0</v>
      </c>
      <c r="H5" s="60"/>
    </row>
    <row r="6" spans="1:13" ht="20.100000000000001" customHeight="1" x14ac:dyDescent="0.55000000000000004">
      <c r="A6" s="242"/>
      <c r="B6" s="248"/>
      <c r="C6" s="76"/>
      <c r="D6" s="50"/>
      <c r="E6" s="50" t="s">
        <v>255</v>
      </c>
      <c r="F6" s="48">
        <v>0</v>
      </c>
      <c r="G6" s="48">
        <v>0</v>
      </c>
      <c r="H6" s="60"/>
    </row>
    <row r="7" spans="1:13" s="77" customFormat="1" ht="20.100000000000001" customHeight="1" x14ac:dyDescent="0.55000000000000004">
      <c r="A7" s="243"/>
      <c r="B7" s="249"/>
      <c r="C7" s="76"/>
      <c r="D7" s="50"/>
      <c r="E7" s="50" t="s">
        <v>39</v>
      </c>
      <c r="F7" s="48">
        <v>0</v>
      </c>
      <c r="G7" s="48">
        <v>0</v>
      </c>
      <c r="J7" s="42"/>
      <c r="M7" s="42"/>
    </row>
    <row r="8" spans="1:13" s="172" customFormat="1" ht="20.100000000000001" customHeight="1" x14ac:dyDescent="0.55000000000000004">
      <c r="A8" s="244">
        <v>2</v>
      </c>
      <c r="B8" s="250" t="s">
        <v>40</v>
      </c>
      <c r="C8" s="171"/>
      <c r="D8" s="57"/>
      <c r="E8" s="57" t="s">
        <v>41</v>
      </c>
      <c r="F8" s="85">
        <v>107</v>
      </c>
      <c r="G8" s="85">
        <v>31</v>
      </c>
      <c r="J8" s="173"/>
      <c r="M8" s="173"/>
    </row>
    <row r="9" spans="1:13" s="173" customFormat="1" ht="20.100000000000001" customHeight="1" x14ac:dyDescent="0.55000000000000004">
      <c r="A9" s="245"/>
      <c r="B9" s="251"/>
      <c r="C9" s="171"/>
      <c r="D9" s="174" t="s">
        <v>42</v>
      </c>
      <c r="E9" s="57" t="s">
        <v>43</v>
      </c>
      <c r="F9" s="85">
        <v>0</v>
      </c>
      <c r="G9" s="85">
        <v>0</v>
      </c>
      <c r="J9" s="175"/>
      <c r="M9" s="175"/>
    </row>
    <row r="10" spans="1:13" s="173" customFormat="1" ht="20.100000000000001" customHeight="1" x14ac:dyDescent="0.55000000000000004">
      <c r="A10" s="245"/>
      <c r="B10" s="251"/>
      <c r="C10" s="171"/>
      <c r="D10" s="174"/>
      <c r="E10" s="57" t="s">
        <v>44</v>
      </c>
      <c r="F10" s="85">
        <v>84</v>
      </c>
      <c r="G10" s="85">
        <v>29</v>
      </c>
      <c r="J10" s="175"/>
      <c r="M10" s="175"/>
    </row>
    <row r="11" spans="1:13" s="173" customFormat="1" ht="20.100000000000001" customHeight="1" x14ac:dyDescent="0.55000000000000004">
      <c r="A11" s="245"/>
      <c r="B11" s="251"/>
      <c r="C11" s="171"/>
      <c r="D11" s="174" t="s">
        <v>45</v>
      </c>
      <c r="E11" s="57" t="s">
        <v>44</v>
      </c>
      <c r="F11" s="85">
        <v>0</v>
      </c>
      <c r="G11" s="85">
        <v>0</v>
      </c>
      <c r="J11" s="175"/>
      <c r="M11" s="175"/>
    </row>
    <row r="12" spans="1:13" s="172" customFormat="1" ht="20.100000000000001" customHeight="1" x14ac:dyDescent="0.55000000000000004">
      <c r="A12" s="246"/>
      <c r="B12" s="252"/>
      <c r="C12" s="171"/>
      <c r="D12" s="57" t="s">
        <v>46</v>
      </c>
      <c r="E12" s="57" t="s">
        <v>41</v>
      </c>
      <c r="F12" s="85">
        <v>0</v>
      </c>
      <c r="G12" s="85">
        <v>0</v>
      </c>
      <c r="J12" s="173"/>
      <c r="M12" s="173"/>
    </row>
    <row r="13" spans="1:13" s="77" customFormat="1" ht="20.100000000000001" customHeight="1" x14ac:dyDescent="0.55000000000000004">
      <c r="A13" s="241">
        <v>3</v>
      </c>
      <c r="B13" s="253" t="s">
        <v>47</v>
      </c>
      <c r="C13" s="76"/>
      <c r="D13" s="50"/>
      <c r="E13" s="50" t="s">
        <v>48</v>
      </c>
      <c r="F13" s="150">
        <v>0</v>
      </c>
      <c r="G13" s="150">
        <v>0</v>
      </c>
      <c r="J13" s="42"/>
      <c r="M13" s="42"/>
    </row>
    <row r="14" spans="1:13" s="77" customFormat="1" ht="20.100000000000001" customHeight="1" x14ac:dyDescent="0.55000000000000004">
      <c r="A14" s="242"/>
      <c r="B14" s="254"/>
      <c r="C14" s="76"/>
      <c r="D14" s="50" t="s">
        <v>49</v>
      </c>
      <c r="E14" s="50" t="s">
        <v>48</v>
      </c>
      <c r="F14" s="48">
        <v>0</v>
      </c>
      <c r="G14" s="48">
        <v>0</v>
      </c>
      <c r="J14" s="42"/>
      <c r="M14" s="42"/>
    </row>
    <row r="15" spans="1:13" s="77" customFormat="1" ht="20.100000000000001" customHeight="1" x14ac:dyDescent="0.55000000000000004">
      <c r="A15" s="242"/>
      <c r="B15" s="254"/>
      <c r="C15" s="76"/>
      <c r="D15" s="50" t="s">
        <v>50</v>
      </c>
      <c r="E15" s="50" t="s">
        <v>48</v>
      </c>
      <c r="F15" s="48">
        <v>0</v>
      </c>
      <c r="G15" s="48">
        <v>0</v>
      </c>
      <c r="J15" s="42"/>
      <c r="M15" s="42"/>
    </row>
    <row r="16" spans="1:13" s="77" customFormat="1" ht="20.100000000000001" customHeight="1" x14ac:dyDescent="0.55000000000000004">
      <c r="A16" s="242"/>
      <c r="B16" s="254"/>
      <c r="C16" s="76"/>
      <c r="D16" s="50" t="s">
        <v>51</v>
      </c>
      <c r="E16" s="50" t="s">
        <v>48</v>
      </c>
      <c r="F16" s="48">
        <v>0</v>
      </c>
      <c r="G16" s="48">
        <v>0</v>
      </c>
      <c r="J16" s="42"/>
      <c r="M16" s="42"/>
    </row>
    <row r="17" spans="1:13" ht="20.100000000000001" customHeight="1" x14ac:dyDescent="0.55000000000000004">
      <c r="A17" s="242"/>
      <c r="B17" s="254"/>
      <c r="C17" s="76"/>
      <c r="D17" s="50" t="s">
        <v>52</v>
      </c>
      <c r="E17" s="50" t="s">
        <v>48</v>
      </c>
      <c r="F17" s="48">
        <v>0</v>
      </c>
      <c r="G17" s="48">
        <v>0</v>
      </c>
      <c r="J17" s="78"/>
      <c r="M17" s="78"/>
    </row>
    <row r="18" spans="1:13" ht="20.100000000000001" customHeight="1" x14ac:dyDescent="0.55000000000000004">
      <c r="A18" s="242"/>
      <c r="B18" s="254"/>
      <c r="C18" s="76"/>
      <c r="D18" s="50" t="s">
        <v>53</v>
      </c>
      <c r="E18" s="50" t="s">
        <v>48</v>
      </c>
      <c r="F18" s="48">
        <v>0</v>
      </c>
      <c r="G18" s="48">
        <v>0</v>
      </c>
      <c r="J18" s="78"/>
      <c r="M18" s="78"/>
    </row>
    <row r="19" spans="1:13" ht="20.100000000000001" customHeight="1" x14ac:dyDescent="0.55000000000000004">
      <c r="A19" s="242"/>
      <c r="B19" s="254"/>
      <c r="C19" s="76"/>
      <c r="D19" s="50" t="s">
        <v>54</v>
      </c>
      <c r="E19" s="50" t="s">
        <v>48</v>
      </c>
      <c r="F19" s="48">
        <v>0</v>
      </c>
      <c r="G19" s="48">
        <v>0</v>
      </c>
      <c r="J19" s="78"/>
      <c r="M19" s="78"/>
    </row>
    <row r="20" spans="1:13" ht="20.100000000000001" customHeight="1" x14ac:dyDescent="0.55000000000000004">
      <c r="A20" s="242"/>
      <c r="B20" s="254"/>
      <c r="C20" s="76"/>
      <c r="D20" s="50" t="s">
        <v>55</v>
      </c>
      <c r="E20" s="50" t="s">
        <v>48</v>
      </c>
      <c r="F20" s="48">
        <v>0</v>
      </c>
      <c r="G20" s="48">
        <v>0</v>
      </c>
      <c r="J20" s="78"/>
      <c r="M20" s="78"/>
    </row>
    <row r="21" spans="1:13" ht="20.100000000000001" customHeight="1" x14ac:dyDescent="0.55000000000000004">
      <c r="A21" s="242"/>
      <c r="B21" s="254"/>
      <c r="C21" s="76"/>
      <c r="D21" s="50" t="s">
        <v>56</v>
      </c>
      <c r="E21" s="50" t="s">
        <v>48</v>
      </c>
      <c r="F21" s="48">
        <v>0</v>
      </c>
      <c r="G21" s="48">
        <v>0</v>
      </c>
      <c r="J21" s="78"/>
      <c r="M21" s="78"/>
    </row>
    <row r="22" spans="1:13" ht="20.100000000000001" customHeight="1" x14ac:dyDescent="0.55000000000000004">
      <c r="A22" s="242"/>
      <c r="B22" s="254"/>
      <c r="C22" s="76"/>
      <c r="D22" s="50" t="s">
        <v>57</v>
      </c>
      <c r="E22" s="50" t="s">
        <v>48</v>
      </c>
      <c r="F22" s="48">
        <v>0</v>
      </c>
      <c r="G22" s="48">
        <v>0</v>
      </c>
      <c r="J22" s="78"/>
      <c r="M22" s="78"/>
    </row>
    <row r="23" spans="1:13" ht="20.100000000000001" customHeight="1" x14ac:dyDescent="0.55000000000000004">
      <c r="A23" s="242"/>
      <c r="B23" s="254"/>
      <c r="C23" s="76"/>
      <c r="D23" s="50" t="s">
        <v>58</v>
      </c>
      <c r="E23" s="50" t="s">
        <v>48</v>
      </c>
      <c r="F23" s="48">
        <v>0</v>
      </c>
      <c r="G23" s="48">
        <v>0</v>
      </c>
      <c r="J23" s="78"/>
      <c r="M23" s="78"/>
    </row>
    <row r="24" spans="1:13" ht="20.100000000000001" customHeight="1" x14ac:dyDescent="0.55000000000000004">
      <c r="A24" s="242"/>
      <c r="B24" s="254"/>
      <c r="C24" s="76"/>
      <c r="D24" s="179"/>
      <c r="E24" s="50" t="s">
        <v>59</v>
      </c>
      <c r="F24" s="48">
        <v>0</v>
      </c>
      <c r="G24" s="48">
        <v>0</v>
      </c>
      <c r="J24" s="78"/>
      <c r="M24" s="78"/>
    </row>
    <row r="25" spans="1:13" ht="20.100000000000001" customHeight="1" x14ac:dyDescent="0.55000000000000004">
      <c r="A25" s="242"/>
      <c r="B25" s="254"/>
      <c r="C25" s="76"/>
      <c r="D25" s="179" t="s">
        <v>60</v>
      </c>
      <c r="E25" s="50" t="s">
        <v>59</v>
      </c>
      <c r="F25" s="48">
        <v>0</v>
      </c>
      <c r="G25" s="48">
        <v>0</v>
      </c>
      <c r="J25" s="78"/>
      <c r="M25" s="78"/>
    </row>
    <row r="26" spans="1:13" ht="20.100000000000001" customHeight="1" x14ac:dyDescent="0.55000000000000004">
      <c r="A26" s="242"/>
      <c r="B26" s="254"/>
      <c r="C26" s="76"/>
      <c r="D26" s="50" t="s">
        <v>59</v>
      </c>
      <c r="E26" s="50" t="s">
        <v>59</v>
      </c>
      <c r="F26" s="48">
        <v>0</v>
      </c>
      <c r="G26" s="48">
        <v>0</v>
      </c>
      <c r="J26" s="78"/>
      <c r="M26" s="78"/>
    </row>
    <row r="27" spans="1:13" ht="20.100000000000001" customHeight="1" x14ac:dyDescent="0.55000000000000004">
      <c r="A27" s="243"/>
      <c r="B27" s="255"/>
      <c r="C27" s="76"/>
      <c r="D27" s="179" t="s">
        <v>61</v>
      </c>
      <c r="E27" s="50" t="s">
        <v>59</v>
      </c>
      <c r="F27" s="48">
        <v>0</v>
      </c>
      <c r="G27" s="48">
        <v>0</v>
      </c>
      <c r="J27" s="78"/>
      <c r="M27" s="78"/>
    </row>
    <row r="28" spans="1:13" s="77" customFormat="1" ht="20.100000000000001" customHeight="1" x14ac:dyDescent="0.55000000000000004">
      <c r="A28" s="241">
        <v>4</v>
      </c>
      <c r="B28" s="253" t="s">
        <v>62</v>
      </c>
      <c r="C28" s="76"/>
      <c r="D28" s="50"/>
      <c r="E28" s="50" t="s">
        <v>63</v>
      </c>
      <c r="F28" s="48">
        <v>0</v>
      </c>
      <c r="G28" s="48">
        <v>0</v>
      </c>
      <c r="J28" s="42"/>
      <c r="M28" s="42"/>
    </row>
    <row r="29" spans="1:13" s="77" customFormat="1" ht="20.100000000000001" customHeight="1" x14ac:dyDescent="0.55000000000000004">
      <c r="A29" s="242"/>
      <c r="B29" s="254"/>
      <c r="C29" s="76"/>
      <c r="D29" s="50"/>
      <c r="E29" s="50" t="s">
        <v>64</v>
      </c>
      <c r="F29" s="48">
        <v>0</v>
      </c>
      <c r="G29" s="48">
        <v>0</v>
      </c>
      <c r="J29" s="42"/>
      <c r="M29" s="42"/>
    </row>
    <row r="30" spans="1:13" s="77" customFormat="1" ht="20.100000000000001" customHeight="1" x14ac:dyDescent="0.55000000000000004">
      <c r="A30" s="243"/>
      <c r="B30" s="255"/>
      <c r="C30" s="76"/>
      <c r="D30" s="50"/>
      <c r="E30" s="50" t="s">
        <v>65</v>
      </c>
      <c r="F30" s="48">
        <v>0</v>
      </c>
      <c r="G30" s="48">
        <v>0</v>
      </c>
      <c r="J30" s="42"/>
      <c r="M30" s="42"/>
    </row>
    <row r="31" spans="1:13" ht="20.100000000000001" customHeight="1" x14ac:dyDescent="0.55000000000000004">
      <c r="A31" s="241">
        <v>5</v>
      </c>
      <c r="B31" s="253" t="s">
        <v>66</v>
      </c>
      <c r="C31" s="76"/>
      <c r="D31" s="50"/>
      <c r="E31" s="50" t="s">
        <v>67</v>
      </c>
      <c r="F31" s="48">
        <v>0</v>
      </c>
      <c r="G31" s="48">
        <v>0</v>
      </c>
      <c r="J31" s="78"/>
      <c r="M31" s="78"/>
    </row>
    <row r="32" spans="1:13" ht="20.100000000000001" customHeight="1" x14ac:dyDescent="0.55000000000000004">
      <c r="A32" s="242"/>
      <c r="B32" s="254"/>
      <c r="C32" s="76"/>
      <c r="D32" s="50"/>
      <c r="E32" s="50" t="s">
        <v>67</v>
      </c>
      <c r="F32" s="48">
        <v>0</v>
      </c>
      <c r="G32" s="48" t="s">
        <v>347</v>
      </c>
      <c r="J32" s="78"/>
      <c r="M32" s="78"/>
    </row>
    <row r="33" spans="1:13" ht="20.100000000000001" customHeight="1" x14ac:dyDescent="0.55000000000000004">
      <c r="A33" s="242"/>
      <c r="B33" s="254"/>
      <c r="C33" s="76"/>
      <c r="D33" s="50"/>
      <c r="E33" s="50" t="s">
        <v>67</v>
      </c>
      <c r="F33" s="48">
        <v>0</v>
      </c>
      <c r="G33" s="48">
        <v>0</v>
      </c>
      <c r="J33" s="78"/>
      <c r="M33" s="78"/>
    </row>
    <row r="34" spans="1:13" s="77" customFormat="1" ht="20.100000000000001" customHeight="1" x14ac:dyDescent="0.55000000000000004">
      <c r="A34" s="242"/>
      <c r="B34" s="254"/>
      <c r="C34" s="76"/>
      <c r="D34" s="50"/>
      <c r="E34" s="50" t="s">
        <v>67</v>
      </c>
      <c r="F34" s="48">
        <v>0</v>
      </c>
      <c r="G34" s="48">
        <v>0</v>
      </c>
      <c r="J34" s="42"/>
      <c r="M34" s="42"/>
    </row>
    <row r="35" spans="1:13" ht="26.25" customHeight="1" x14ac:dyDescent="0.55000000000000004">
      <c r="A35" s="242"/>
      <c r="B35" s="254"/>
      <c r="C35" s="79"/>
      <c r="D35" s="80"/>
      <c r="E35" s="80"/>
      <c r="F35" s="81"/>
      <c r="G35" s="82" t="s">
        <v>68</v>
      </c>
      <c r="J35" s="78"/>
      <c r="M35" s="78"/>
    </row>
    <row r="36" spans="1:13" s="44" customFormat="1" ht="23.1" customHeight="1" x14ac:dyDescent="0.2">
      <c r="A36" s="176" t="s">
        <v>0</v>
      </c>
      <c r="B36" s="176" t="s">
        <v>1</v>
      </c>
      <c r="C36" s="176" t="s">
        <v>2</v>
      </c>
      <c r="D36" s="176" t="s">
        <v>3</v>
      </c>
      <c r="E36" s="176" t="s">
        <v>4</v>
      </c>
      <c r="F36" s="176" t="s">
        <v>5</v>
      </c>
      <c r="G36" s="176" t="s">
        <v>6</v>
      </c>
    </row>
    <row r="37" spans="1:13" ht="18.95" customHeight="1" x14ac:dyDescent="0.55000000000000004">
      <c r="A37" s="170">
        <v>5</v>
      </c>
      <c r="B37" s="177" t="s">
        <v>66</v>
      </c>
      <c r="C37" s="76"/>
      <c r="D37" s="50" t="s">
        <v>69</v>
      </c>
      <c r="E37" s="50" t="s">
        <v>67</v>
      </c>
      <c r="F37" s="48">
        <v>0</v>
      </c>
      <c r="G37" s="48">
        <v>0</v>
      </c>
      <c r="J37" s="78"/>
      <c r="M37" s="78"/>
    </row>
    <row r="38" spans="1:13" ht="18.95" customHeight="1" x14ac:dyDescent="0.55000000000000004">
      <c r="A38" s="177"/>
      <c r="B38" s="177"/>
      <c r="C38" s="76"/>
      <c r="D38" s="50" t="s">
        <v>70</v>
      </c>
      <c r="E38" s="50" t="s">
        <v>67</v>
      </c>
      <c r="F38" s="48">
        <v>0</v>
      </c>
      <c r="G38" s="48">
        <v>0</v>
      </c>
      <c r="J38" s="78"/>
      <c r="M38" s="78"/>
    </row>
    <row r="39" spans="1:13" ht="18.95" customHeight="1" x14ac:dyDescent="0.55000000000000004">
      <c r="A39" s="177"/>
      <c r="B39" s="177"/>
      <c r="C39" s="76"/>
      <c r="D39" s="50" t="s">
        <v>71</v>
      </c>
      <c r="E39" s="50" t="s">
        <v>67</v>
      </c>
      <c r="F39" s="48">
        <v>0</v>
      </c>
      <c r="G39" s="48">
        <v>0</v>
      </c>
      <c r="J39" s="78"/>
      <c r="M39" s="78"/>
    </row>
    <row r="40" spans="1:13" s="77" customFormat="1" ht="18.95" customHeight="1" x14ac:dyDescent="0.55000000000000004">
      <c r="A40" s="177"/>
      <c r="B40" s="177"/>
      <c r="C40" s="76"/>
      <c r="D40" s="50" t="s">
        <v>72</v>
      </c>
      <c r="E40" s="50" t="s">
        <v>67</v>
      </c>
      <c r="F40" s="48">
        <v>0</v>
      </c>
      <c r="G40" s="48">
        <v>0</v>
      </c>
      <c r="J40" s="42"/>
      <c r="M40" s="42"/>
    </row>
    <row r="41" spans="1:13" ht="18.95" customHeight="1" x14ac:dyDescent="0.55000000000000004">
      <c r="A41" s="177"/>
      <c r="B41" s="177"/>
      <c r="C41" s="76"/>
      <c r="D41" s="50" t="s">
        <v>73</v>
      </c>
      <c r="E41" s="50" t="s">
        <v>67</v>
      </c>
      <c r="F41" s="48">
        <v>0</v>
      </c>
      <c r="G41" s="48">
        <v>0</v>
      </c>
      <c r="J41" s="78"/>
      <c r="M41" s="78"/>
    </row>
    <row r="42" spans="1:13" s="77" customFormat="1" ht="18.95" customHeight="1" x14ac:dyDescent="0.55000000000000004">
      <c r="A42" s="178"/>
      <c r="B42" s="178"/>
      <c r="C42" s="76"/>
      <c r="D42" s="50" t="s">
        <v>74</v>
      </c>
      <c r="E42" s="50" t="s">
        <v>67</v>
      </c>
      <c r="F42" s="48">
        <v>0</v>
      </c>
      <c r="G42" s="48">
        <v>0</v>
      </c>
      <c r="J42" s="42"/>
      <c r="M42" s="42"/>
    </row>
    <row r="43" spans="1:13" ht="18.95" customHeight="1" x14ac:dyDescent="0.55000000000000004">
      <c r="A43" s="242">
        <v>6</v>
      </c>
      <c r="B43" s="253" t="s">
        <v>75</v>
      </c>
      <c r="C43" s="76"/>
      <c r="D43" s="50"/>
      <c r="E43" s="50" t="s">
        <v>75</v>
      </c>
      <c r="F43" s="48">
        <v>0</v>
      </c>
      <c r="G43" s="48">
        <v>0</v>
      </c>
      <c r="J43" s="78"/>
      <c r="M43" s="78"/>
    </row>
    <row r="44" spans="1:13" ht="18.95" customHeight="1" x14ac:dyDescent="0.55000000000000004">
      <c r="A44" s="242"/>
      <c r="B44" s="254"/>
      <c r="C44" s="76"/>
      <c r="D44" s="50" t="s">
        <v>76</v>
      </c>
      <c r="E44" s="50" t="s">
        <v>75</v>
      </c>
      <c r="F44" s="48">
        <v>0</v>
      </c>
      <c r="G44" s="48">
        <v>0</v>
      </c>
      <c r="J44" s="78"/>
      <c r="M44" s="78"/>
    </row>
    <row r="45" spans="1:13" ht="18.95" customHeight="1" x14ac:dyDescent="0.55000000000000004">
      <c r="A45" s="243"/>
      <c r="B45" s="255"/>
      <c r="C45" s="76"/>
      <c r="D45" s="50" t="s">
        <v>77</v>
      </c>
      <c r="E45" s="50" t="s">
        <v>75</v>
      </c>
      <c r="F45" s="48">
        <v>0</v>
      </c>
      <c r="G45" s="48">
        <v>0</v>
      </c>
      <c r="J45" s="78"/>
      <c r="M45" s="78"/>
    </row>
    <row r="46" spans="1:13" s="77" customFormat="1" ht="18.95" customHeight="1" x14ac:dyDescent="0.55000000000000004">
      <c r="A46" s="241">
        <v>7</v>
      </c>
      <c r="B46" s="253" t="s">
        <v>78</v>
      </c>
      <c r="C46" s="76"/>
      <c r="D46" s="50"/>
      <c r="E46" s="50" t="s">
        <v>78</v>
      </c>
      <c r="F46" s="48">
        <v>0</v>
      </c>
      <c r="G46" s="48">
        <v>0</v>
      </c>
      <c r="J46" s="42"/>
      <c r="M46" s="42"/>
    </row>
    <row r="47" spans="1:13" ht="18.95" customHeight="1" x14ac:dyDescent="0.55000000000000004">
      <c r="A47" s="242"/>
      <c r="B47" s="254"/>
      <c r="C47" s="76"/>
      <c r="D47" s="50" t="s">
        <v>79</v>
      </c>
      <c r="E47" s="50" t="s">
        <v>78</v>
      </c>
      <c r="F47" s="188">
        <v>0</v>
      </c>
      <c r="G47" s="188">
        <v>0</v>
      </c>
      <c r="J47" s="78"/>
      <c r="M47" s="78"/>
    </row>
    <row r="48" spans="1:13" ht="18.95" customHeight="1" x14ac:dyDescent="0.55000000000000004">
      <c r="A48" s="242"/>
      <c r="B48" s="254"/>
      <c r="C48" s="76"/>
      <c r="D48" s="50" t="s">
        <v>80</v>
      </c>
      <c r="E48" s="50" t="s">
        <v>78</v>
      </c>
      <c r="F48" s="188">
        <v>0</v>
      </c>
      <c r="G48" s="188">
        <v>0</v>
      </c>
      <c r="J48" s="78"/>
      <c r="M48" s="78"/>
    </row>
    <row r="49" spans="1:13" ht="18.95" customHeight="1" x14ac:dyDescent="0.55000000000000004">
      <c r="A49" s="242"/>
      <c r="B49" s="254"/>
      <c r="C49" s="76"/>
      <c r="D49" s="50" t="s">
        <v>81</v>
      </c>
      <c r="E49" s="50" t="s">
        <v>78</v>
      </c>
      <c r="F49" s="188">
        <v>0</v>
      </c>
      <c r="G49" s="188">
        <v>0</v>
      </c>
      <c r="J49" s="78"/>
      <c r="M49" s="78"/>
    </row>
    <row r="50" spans="1:13" ht="18.95" customHeight="1" x14ac:dyDescent="0.55000000000000004">
      <c r="A50" s="243"/>
      <c r="B50" s="255"/>
      <c r="C50" s="76"/>
      <c r="D50" s="50" t="s">
        <v>82</v>
      </c>
      <c r="E50" s="50" t="s">
        <v>78</v>
      </c>
      <c r="F50" s="188">
        <v>0</v>
      </c>
      <c r="G50" s="188">
        <v>0</v>
      </c>
      <c r="J50" s="78"/>
      <c r="M50" s="78"/>
    </row>
    <row r="51" spans="1:13" ht="18.95" customHeight="1" x14ac:dyDescent="0.55000000000000004">
      <c r="A51" s="241">
        <v>8</v>
      </c>
      <c r="B51" s="253" t="s">
        <v>83</v>
      </c>
      <c r="C51" s="76"/>
      <c r="D51" s="50" t="s">
        <v>84</v>
      </c>
      <c r="E51" s="50" t="s">
        <v>84</v>
      </c>
      <c r="F51" s="188">
        <v>0</v>
      </c>
      <c r="G51" s="188">
        <v>0</v>
      </c>
      <c r="J51" s="78"/>
      <c r="M51" s="78"/>
    </row>
    <row r="52" spans="1:13" ht="18.95" customHeight="1" x14ac:dyDescent="0.55000000000000004">
      <c r="A52" s="242"/>
      <c r="B52" s="254"/>
      <c r="C52" s="76"/>
      <c r="D52" s="50" t="s">
        <v>85</v>
      </c>
      <c r="E52" s="50" t="s">
        <v>84</v>
      </c>
      <c r="F52" s="188">
        <v>0</v>
      </c>
      <c r="G52" s="188">
        <v>0</v>
      </c>
      <c r="J52" s="78"/>
      <c r="M52" s="78"/>
    </row>
    <row r="53" spans="1:13" ht="18.95" customHeight="1" x14ac:dyDescent="0.55000000000000004">
      <c r="A53" s="243"/>
      <c r="B53" s="255"/>
      <c r="C53" s="76"/>
      <c r="D53" s="50" t="s">
        <v>48</v>
      </c>
      <c r="E53" s="50" t="s">
        <v>84</v>
      </c>
      <c r="F53" s="188">
        <v>0</v>
      </c>
      <c r="G53" s="188">
        <v>0</v>
      </c>
      <c r="J53" s="78"/>
      <c r="M53" s="78"/>
    </row>
    <row r="54" spans="1:13" ht="18.95" customHeight="1" x14ac:dyDescent="0.55000000000000004">
      <c r="A54" s="83"/>
      <c r="B54" s="256" t="s">
        <v>86</v>
      </c>
      <c r="C54" s="257"/>
      <c r="D54" s="257"/>
      <c r="E54" s="258"/>
      <c r="F54" s="198">
        <f>SUM(F5:F41,F42:F53)</f>
        <v>191</v>
      </c>
      <c r="G54" s="84">
        <f>SUM(G5:G41,G42:G53)</f>
        <v>60</v>
      </c>
      <c r="J54" s="78"/>
      <c r="M54" s="78"/>
    </row>
    <row r="55" spans="1:13" ht="18.95" customHeight="1" x14ac:dyDescent="0.55000000000000004">
      <c r="A55" s="45" t="s">
        <v>87</v>
      </c>
      <c r="B55" s="47" t="s">
        <v>88</v>
      </c>
      <c r="C55" s="76"/>
      <c r="D55" s="76"/>
      <c r="E55" s="47" t="s">
        <v>89</v>
      </c>
      <c r="F55" s="188">
        <v>0</v>
      </c>
      <c r="G55" s="188">
        <v>0</v>
      </c>
      <c r="H55" s="56"/>
      <c r="J55" s="78"/>
      <c r="M55" s="78"/>
    </row>
    <row r="56" spans="1:13" ht="18.95" customHeight="1" x14ac:dyDescent="0.55000000000000004">
      <c r="A56" s="47"/>
      <c r="B56" s="47"/>
      <c r="C56" s="76"/>
      <c r="D56" s="76"/>
      <c r="E56" s="47" t="s">
        <v>90</v>
      </c>
      <c r="F56" s="48">
        <v>85</v>
      </c>
      <c r="G56" s="48">
        <v>10</v>
      </c>
      <c r="H56" s="56"/>
      <c r="J56" s="78"/>
      <c r="M56" s="78"/>
    </row>
    <row r="57" spans="1:13" ht="18.95" customHeight="1" x14ac:dyDescent="0.55000000000000004">
      <c r="A57" s="47"/>
      <c r="B57" s="47"/>
      <c r="C57" s="76"/>
      <c r="D57" s="76"/>
      <c r="E57" s="47" t="s">
        <v>91</v>
      </c>
      <c r="F57" s="48">
        <v>120</v>
      </c>
      <c r="G57" s="48">
        <v>10</v>
      </c>
      <c r="H57" s="56"/>
      <c r="J57" s="78"/>
      <c r="M57" s="78"/>
    </row>
    <row r="58" spans="1:13" ht="18.95" customHeight="1" x14ac:dyDescent="0.55000000000000004">
      <c r="A58" s="83"/>
      <c r="B58" s="256" t="s">
        <v>92</v>
      </c>
      <c r="C58" s="257"/>
      <c r="D58" s="257"/>
      <c r="E58" s="258"/>
      <c r="F58" s="198">
        <f>SUM(F55:F57)</f>
        <v>205</v>
      </c>
      <c r="G58" s="84">
        <f>SUM(G55:G57)</f>
        <v>20</v>
      </c>
      <c r="J58" s="78"/>
      <c r="M58" s="78"/>
    </row>
    <row r="59" spans="1:13" ht="18.95" customHeight="1" x14ac:dyDescent="0.55000000000000004">
      <c r="A59" s="45" t="s">
        <v>93</v>
      </c>
      <c r="B59" s="47" t="s">
        <v>94</v>
      </c>
      <c r="C59" s="76"/>
      <c r="D59" s="47"/>
      <c r="E59" s="47" t="s">
        <v>19</v>
      </c>
      <c r="F59" s="152">
        <v>0</v>
      </c>
      <c r="G59" s="152">
        <v>0</v>
      </c>
      <c r="J59" s="78"/>
      <c r="M59" s="78"/>
    </row>
    <row r="60" spans="1:13" ht="18.95" customHeight="1" x14ac:dyDescent="0.55000000000000004">
      <c r="A60" s="47"/>
      <c r="B60" s="47"/>
      <c r="C60" s="76"/>
      <c r="D60" s="47"/>
      <c r="E60" s="47" t="s">
        <v>95</v>
      </c>
      <c r="F60" s="152">
        <v>0</v>
      </c>
      <c r="G60" s="152">
        <v>0</v>
      </c>
      <c r="J60" s="78"/>
      <c r="M60" s="78"/>
    </row>
    <row r="61" spans="1:13" ht="18.95" customHeight="1" x14ac:dyDescent="0.55000000000000004">
      <c r="A61" s="47"/>
      <c r="B61" s="47"/>
      <c r="C61" s="76"/>
      <c r="D61" s="47"/>
      <c r="E61" s="47" t="s">
        <v>96</v>
      </c>
      <c r="F61" s="48">
        <v>0</v>
      </c>
      <c r="G61" s="48">
        <v>0</v>
      </c>
      <c r="J61" s="78"/>
      <c r="M61" s="78"/>
    </row>
    <row r="62" spans="1:13" ht="18.95" customHeight="1" x14ac:dyDescent="0.55000000000000004">
      <c r="A62" s="47"/>
      <c r="B62" s="47"/>
      <c r="C62" s="76"/>
      <c r="D62" s="47"/>
      <c r="E62" s="47" t="s">
        <v>97</v>
      </c>
      <c r="F62" s="152">
        <v>0</v>
      </c>
      <c r="G62" s="152">
        <v>0</v>
      </c>
      <c r="J62" s="78"/>
      <c r="M62" s="78"/>
    </row>
    <row r="63" spans="1:13" ht="18.95" customHeight="1" x14ac:dyDescent="0.55000000000000004">
      <c r="A63" s="47"/>
      <c r="B63" s="47"/>
      <c r="C63" s="76"/>
      <c r="D63" s="47"/>
      <c r="E63" s="47" t="s">
        <v>98</v>
      </c>
      <c r="F63" s="48">
        <v>0</v>
      </c>
      <c r="G63" s="48">
        <v>0</v>
      </c>
      <c r="J63" s="78"/>
      <c r="M63" s="78"/>
    </row>
    <row r="64" spans="1:13" ht="18.95" customHeight="1" x14ac:dyDescent="0.55000000000000004">
      <c r="A64" s="47"/>
      <c r="B64" s="47"/>
      <c r="C64" s="76"/>
      <c r="D64" s="47"/>
      <c r="E64" s="47" t="s">
        <v>99</v>
      </c>
      <c r="F64" s="152">
        <v>0</v>
      </c>
      <c r="G64" s="152">
        <v>0</v>
      </c>
      <c r="J64" s="78"/>
      <c r="M64" s="78"/>
    </row>
    <row r="65" spans="1:13" ht="18.95" customHeight="1" x14ac:dyDescent="0.55000000000000004">
      <c r="A65" s="47"/>
      <c r="B65" s="47"/>
      <c r="C65" s="76"/>
      <c r="D65" s="47"/>
      <c r="E65" s="47" t="s">
        <v>100</v>
      </c>
      <c r="F65" s="152">
        <v>0</v>
      </c>
      <c r="G65" s="152">
        <v>0</v>
      </c>
      <c r="J65" s="78"/>
      <c r="M65" s="78"/>
    </row>
    <row r="66" spans="1:13" ht="18.95" customHeight="1" x14ac:dyDescent="0.55000000000000004">
      <c r="A66" s="83"/>
      <c r="B66" s="256" t="s">
        <v>101</v>
      </c>
      <c r="C66" s="257"/>
      <c r="D66" s="257"/>
      <c r="E66" s="258"/>
      <c r="F66" s="198">
        <f>SUM(F59:F65)</f>
        <v>0</v>
      </c>
      <c r="G66" s="86">
        <f>SUM(G59:G65)</f>
        <v>0</v>
      </c>
      <c r="H66" s="42" t="s">
        <v>365</v>
      </c>
      <c r="J66" s="78"/>
      <c r="M66" s="78"/>
    </row>
    <row r="67" spans="1:13" ht="18.95" customHeight="1" x14ac:dyDescent="0.55000000000000004">
      <c r="A67" s="45" t="s">
        <v>102</v>
      </c>
      <c r="B67" s="47" t="s">
        <v>103</v>
      </c>
      <c r="C67" s="76"/>
      <c r="D67" s="76"/>
      <c r="E67" s="47" t="s">
        <v>19</v>
      </c>
      <c r="F67" s="188">
        <v>0</v>
      </c>
      <c r="G67" s="188">
        <v>0</v>
      </c>
      <c r="J67" s="78"/>
      <c r="M67" s="78"/>
    </row>
    <row r="68" spans="1:13" ht="18.95" customHeight="1" x14ac:dyDescent="0.55000000000000004">
      <c r="A68" s="47"/>
      <c r="B68" s="47"/>
      <c r="C68" s="76"/>
      <c r="D68" s="76"/>
      <c r="E68" s="47" t="s">
        <v>104</v>
      </c>
      <c r="F68" s="188">
        <v>0</v>
      </c>
      <c r="G68" s="188">
        <v>0</v>
      </c>
      <c r="J68" s="78"/>
      <c r="M68" s="78"/>
    </row>
    <row r="69" spans="1:13" ht="18.95" customHeight="1" x14ac:dyDescent="0.55000000000000004">
      <c r="A69" s="47"/>
      <c r="B69" s="47"/>
      <c r="C69" s="76"/>
      <c r="D69" s="76"/>
      <c r="E69" s="47" t="s">
        <v>105</v>
      </c>
      <c r="F69" s="48">
        <v>0</v>
      </c>
      <c r="G69" s="48">
        <v>7</v>
      </c>
      <c r="J69" s="78"/>
      <c r="M69" s="78"/>
    </row>
    <row r="70" spans="1:13" ht="18.95" customHeight="1" x14ac:dyDescent="0.55000000000000004">
      <c r="A70" s="83"/>
      <c r="B70" s="256" t="s">
        <v>106</v>
      </c>
      <c r="C70" s="257"/>
      <c r="D70" s="257"/>
      <c r="E70" s="258"/>
      <c r="F70" s="198">
        <f>SUM(F67:F69)</f>
        <v>0</v>
      </c>
      <c r="G70" s="86">
        <v>0</v>
      </c>
      <c r="H70" s="42" t="s">
        <v>365</v>
      </c>
      <c r="J70" s="78"/>
      <c r="M70" s="78"/>
    </row>
    <row r="71" spans="1:13" ht="33.75" customHeight="1" x14ac:dyDescent="0.55000000000000004">
      <c r="A71" s="87"/>
      <c r="B71" s="87"/>
      <c r="C71" s="79"/>
      <c r="D71" s="80"/>
      <c r="E71" s="80"/>
      <c r="F71" s="81"/>
      <c r="G71" s="82" t="s">
        <v>107</v>
      </c>
      <c r="J71" s="78"/>
      <c r="M71" s="78"/>
    </row>
    <row r="72" spans="1:13" s="44" customFormat="1" ht="22.5" customHeight="1" x14ac:dyDescent="0.2">
      <c r="A72" s="43" t="s">
        <v>0</v>
      </c>
      <c r="B72" s="43" t="s">
        <v>1</v>
      </c>
      <c r="C72" s="43" t="s">
        <v>2</v>
      </c>
      <c r="D72" s="43" t="s">
        <v>3</v>
      </c>
      <c r="E72" s="43" t="s">
        <v>4</v>
      </c>
      <c r="F72" s="43" t="s">
        <v>5</v>
      </c>
      <c r="G72" s="43" t="s">
        <v>6</v>
      </c>
    </row>
    <row r="73" spans="1:13" ht="18" customHeight="1" x14ac:dyDescent="0.55000000000000004">
      <c r="A73" s="45" t="s">
        <v>108</v>
      </c>
      <c r="B73" s="47" t="s">
        <v>109</v>
      </c>
      <c r="C73" s="76"/>
      <c r="D73" s="47"/>
      <c r="E73" s="47" t="s">
        <v>19</v>
      </c>
      <c r="F73" s="48">
        <v>0</v>
      </c>
      <c r="G73" s="48">
        <v>0</v>
      </c>
      <c r="J73" s="78"/>
      <c r="M73" s="78"/>
    </row>
    <row r="74" spans="1:13" ht="18" customHeight="1" x14ac:dyDescent="0.55000000000000004">
      <c r="A74" s="47"/>
      <c r="B74" s="47"/>
      <c r="C74" s="76"/>
      <c r="D74" s="47"/>
      <c r="E74" s="47" t="s">
        <v>110</v>
      </c>
      <c r="F74" s="48">
        <v>0</v>
      </c>
      <c r="G74" s="48">
        <v>0</v>
      </c>
      <c r="J74" s="78"/>
      <c r="M74" s="78"/>
    </row>
    <row r="75" spans="1:13" ht="18" customHeight="1" x14ac:dyDescent="0.55000000000000004">
      <c r="A75" s="47"/>
      <c r="B75" s="47"/>
      <c r="C75" s="76"/>
      <c r="D75" s="47"/>
      <c r="E75" s="47" t="s">
        <v>111</v>
      </c>
      <c r="F75" s="48">
        <v>0</v>
      </c>
      <c r="G75" s="48">
        <v>0</v>
      </c>
      <c r="J75" s="78"/>
      <c r="M75" s="78"/>
    </row>
    <row r="76" spans="1:13" ht="18" customHeight="1" x14ac:dyDescent="0.55000000000000004">
      <c r="A76" s="47"/>
      <c r="B76" s="47"/>
      <c r="C76" s="76"/>
      <c r="D76" s="47"/>
      <c r="E76" s="47" t="s">
        <v>112</v>
      </c>
      <c r="F76" s="48">
        <v>0</v>
      </c>
      <c r="G76" s="48">
        <v>0</v>
      </c>
      <c r="J76" s="78"/>
      <c r="M76" s="78"/>
    </row>
    <row r="77" spans="1:13" ht="18" customHeight="1" x14ac:dyDescent="0.55000000000000004">
      <c r="A77" s="47"/>
      <c r="B77" s="47"/>
      <c r="C77" s="76"/>
      <c r="D77" s="47"/>
      <c r="E77" s="47" t="s">
        <v>113</v>
      </c>
      <c r="F77" s="48">
        <v>0</v>
      </c>
      <c r="G77" s="48">
        <v>0</v>
      </c>
      <c r="J77" s="78"/>
      <c r="M77" s="78"/>
    </row>
    <row r="78" spans="1:13" ht="18" customHeight="1" x14ac:dyDescent="0.55000000000000004">
      <c r="A78" s="47"/>
      <c r="B78" s="47"/>
      <c r="C78" s="76"/>
      <c r="D78" s="47"/>
      <c r="E78" s="47" t="s">
        <v>114</v>
      </c>
      <c r="F78" s="48">
        <v>0</v>
      </c>
      <c r="G78" s="48">
        <v>0</v>
      </c>
      <c r="J78" s="78"/>
      <c r="M78" s="78"/>
    </row>
    <row r="79" spans="1:13" ht="18" customHeight="1" x14ac:dyDescent="0.55000000000000004">
      <c r="A79" s="83"/>
      <c r="B79" s="256" t="s">
        <v>115</v>
      </c>
      <c r="C79" s="257"/>
      <c r="D79" s="257"/>
      <c r="E79" s="258"/>
      <c r="F79" s="198">
        <f>SUM(F73:F78)</f>
        <v>0</v>
      </c>
      <c r="G79" s="86">
        <f>SUM(G73:G78)</f>
        <v>0</v>
      </c>
      <c r="H79" s="42" t="s">
        <v>365</v>
      </c>
      <c r="J79" s="78"/>
      <c r="M79" s="78"/>
    </row>
    <row r="80" spans="1:13" ht="21.95" customHeight="1" x14ac:dyDescent="0.55000000000000004">
      <c r="A80" s="45" t="s">
        <v>116</v>
      </c>
      <c r="B80" s="47" t="s">
        <v>117</v>
      </c>
      <c r="C80" s="76"/>
      <c r="D80" s="47" t="s">
        <v>322</v>
      </c>
      <c r="E80" s="47" t="s">
        <v>19</v>
      </c>
      <c r="F80" s="48">
        <v>0</v>
      </c>
      <c r="G80" s="48">
        <v>0</v>
      </c>
      <c r="J80" s="78"/>
      <c r="M80" s="78"/>
    </row>
    <row r="81" spans="1:13" ht="21.95" customHeight="1" x14ac:dyDescent="0.55000000000000004">
      <c r="A81" s="47"/>
      <c r="B81" s="47"/>
      <c r="C81" s="76"/>
      <c r="D81" s="47" t="s">
        <v>332</v>
      </c>
      <c r="E81" s="47" t="s">
        <v>118</v>
      </c>
      <c r="F81" s="48">
        <v>0</v>
      </c>
      <c r="G81" s="48">
        <v>0</v>
      </c>
      <c r="J81" s="78"/>
      <c r="M81" s="78"/>
    </row>
    <row r="82" spans="1:13" ht="21.95" customHeight="1" x14ac:dyDescent="0.55000000000000004">
      <c r="A82" s="47"/>
      <c r="B82" s="47"/>
      <c r="C82" s="76"/>
      <c r="D82" s="47" t="s">
        <v>333</v>
      </c>
      <c r="E82" s="47" t="s">
        <v>118</v>
      </c>
      <c r="F82" s="48">
        <v>0</v>
      </c>
      <c r="G82" s="48">
        <v>0</v>
      </c>
      <c r="J82" s="78"/>
      <c r="M82" s="78"/>
    </row>
    <row r="83" spans="1:13" ht="21.95" customHeight="1" x14ac:dyDescent="0.55000000000000004">
      <c r="A83" s="47"/>
      <c r="B83" s="47"/>
      <c r="C83" s="76"/>
      <c r="D83" s="47" t="s">
        <v>334</v>
      </c>
      <c r="E83" s="47" t="s">
        <v>118</v>
      </c>
      <c r="F83" s="48">
        <v>0</v>
      </c>
      <c r="G83" s="48">
        <v>0</v>
      </c>
      <c r="J83" s="78"/>
      <c r="M83" s="78"/>
    </row>
    <row r="84" spans="1:13" ht="21.95" customHeight="1" x14ac:dyDescent="0.55000000000000004">
      <c r="A84" s="47"/>
      <c r="B84" s="47"/>
      <c r="C84" s="76"/>
      <c r="D84" s="47" t="s">
        <v>118</v>
      </c>
      <c r="E84" s="47" t="s">
        <v>118</v>
      </c>
      <c r="F84" s="48">
        <v>0</v>
      </c>
      <c r="G84" s="48">
        <v>0</v>
      </c>
      <c r="J84" s="78"/>
      <c r="M84" s="78"/>
    </row>
    <row r="85" spans="1:13" ht="21.95" customHeight="1" x14ac:dyDescent="0.55000000000000004">
      <c r="A85" s="47"/>
      <c r="B85" s="47"/>
      <c r="C85" s="76"/>
      <c r="D85" s="47" t="s">
        <v>335</v>
      </c>
      <c r="E85" s="47" t="s">
        <v>119</v>
      </c>
      <c r="F85" s="48">
        <v>0</v>
      </c>
      <c r="G85" s="48">
        <v>0</v>
      </c>
      <c r="J85" s="78"/>
      <c r="M85" s="78"/>
    </row>
    <row r="86" spans="1:13" ht="21.95" customHeight="1" x14ac:dyDescent="0.55000000000000004">
      <c r="A86" s="47"/>
      <c r="B86" s="47"/>
      <c r="C86" s="76"/>
      <c r="D86" s="47" t="s">
        <v>336</v>
      </c>
      <c r="E86" s="47" t="s">
        <v>120</v>
      </c>
      <c r="F86" s="48">
        <v>0</v>
      </c>
      <c r="G86" s="48">
        <v>0</v>
      </c>
      <c r="J86" s="78"/>
      <c r="M86" s="78"/>
    </row>
    <row r="87" spans="1:13" ht="21.95" customHeight="1" x14ac:dyDescent="0.55000000000000004">
      <c r="A87" s="47"/>
      <c r="B87" s="47"/>
      <c r="C87" s="76"/>
      <c r="D87" s="47"/>
      <c r="E87" s="47" t="s">
        <v>122</v>
      </c>
      <c r="F87" s="48">
        <v>0</v>
      </c>
      <c r="G87" s="48">
        <v>0</v>
      </c>
      <c r="J87" s="78"/>
      <c r="M87" s="78"/>
    </row>
    <row r="88" spans="1:13" ht="21.95" customHeight="1" x14ac:dyDescent="0.55000000000000004">
      <c r="A88" s="47"/>
      <c r="B88" s="47"/>
      <c r="C88" s="76"/>
      <c r="D88" s="47" t="s">
        <v>337</v>
      </c>
      <c r="E88" s="47" t="s">
        <v>121</v>
      </c>
      <c r="F88" s="48">
        <v>0</v>
      </c>
      <c r="G88" s="48">
        <v>0</v>
      </c>
      <c r="J88" s="78"/>
      <c r="M88" s="78"/>
    </row>
    <row r="89" spans="1:13" ht="21.95" customHeight="1" x14ac:dyDescent="0.55000000000000004">
      <c r="A89" s="47"/>
      <c r="B89" s="47"/>
      <c r="C89" s="76"/>
      <c r="D89" s="47" t="s">
        <v>121</v>
      </c>
      <c r="E89" s="47" t="s">
        <v>121</v>
      </c>
      <c r="F89" s="48">
        <v>0</v>
      </c>
      <c r="G89" s="48">
        <v>0</v>
      </c>
      <c r="J89" s="78"/>
      <c r="M89" s="78"/>
    </row>
    <row r="90" spans="1:13" ht="21.95" customHeight="1" x14ac:dyDescent="0.55000000000000004">
      <c r="A90" s="47"/>
      <c r="B90" s="47"/>
      <c r="C90" s="76"/>
      <c r="D90" s="47" t="s">
        <v>338</v>
      </c>
      <c r="E90" s="47" t="s">
        <v>123</v>
      </c>
      <c r="F90" s="48">
        <v>0</v>
      </c>
      <c r="G90" s="48">
        <v>0</v>
      </c>
      <c r="J90" s="78"/>
      <c r="M90" s="78"/>
    </row>
    <row r="91" spans="1:13" ht="21.95" customHeight="1" x14ac:dyDescent="0.55000000000000004">
      <c r="A91" s="47"/>
      <c r="B91" s="47"/>
      <c r="C91" s="76"/>
      <c r="D91" s="47" t="s">
        <v>339</v>
      </c>
      <c r="E91" s="47" t="s">
        <v>124</v>
      </c>
      <c r="F91" s="48">
        <v>0</v>
      </c>
      <c r="G91" s="48">
        <v>0</v>
      </c>
      <c r="J91" s="78"/>
      <c r="M91" s="78"/>
    </row>
    <row r="92" spans="1:13" ht="21.95" customHeight="1" x14ac:dyDescent="0.55000000000000004">
      <c r="A92" s="47"/>
      <c r="B92" s="47"/>
      <c r="C92" s="76"/>
      <c r="D92" s="47" t="s">
        <v>340</v>
      </c>
      <c r="E92" s="47" t="s">
        <v>124</v>
      </c>
      <c r="F92" s="48">
        <v>0</v>
      </c>
      <c r="G92" s="48">
        <v>0</v>
      </c>
      <c r="J92" s="78"/>
      <c r="M92" s="78"/>
    </row>
    <row r="93" spans="1:13" ht="21.95" customHeight="1" x14ac:dyDescent="0.55000000000000004">
      <c r="A93" s="47"/>
      <c r="B93" s="47"/>
      <c r="C93" s="76"/>
      <c r="D93" s="47" t="s">
        <v>341</v>
      </c>
      <c r="E93" s="47" t="s">
        <v>125</v>
      </c>
      <c r="F93" s="48">
        <v>0</v>
      </c>
      <c r="G93" s="48">
        <v>0</v>
      </c>
      <c r="J93" s="78"/>
      <c r="M93" s="78"/>
    </row>
    <row r="94" spans="1:13" ht="21.95" customHeight="1" x14ac:dyDescent="0.55000000000000004">
      <c r="A94" s="47"/>
      <c r="B94" s="47"/>
      <c r="C94" s="76"/>
      <c r="D94" s="47" t="s">
        <v>342</v>
      </c>
      <c r="E94" s="47" t="s">
        <v>125</v>
      </c>
      <c r="F94" s="48">
        <v>0</v>
      </c>
      <c r="G94" s="48">
        <v>0</v>
      </c>
      <c r="J94" s="78"/>
      <c r="M94" s="78"/>
    </row>
    <row r="95" spans="1:13" ht="21.95" customHeight="1" x14ac:dyDescent="0.55000000000000004">
      <c r="A95" s="47"/>
      <c r="B95" s="47"/>
      <c r="C95" s="76"/>
      <c r="D95" s="47" t="s">
        <v>343</v>
      </c>
      <c r="E95" s="47" t="s">
        <v>263</v>
      </c>
      <c r="F95" s="48">
        <v>0</v>
      </c>
      <c r="G95" s="48">
        <v>0</v>
      </c>
      <c r="J95" s="78"/>
      <c r="M95" s="78"/>
    </row>
    <row r="96" spans="1:13" ht="21.95" customHeight="1" x14ac:dyDescent="0.55000000000000004">
      <c r="A96" s="47"/>
      <c r="B96" s="47"/>
      <c r="C96" s="76"/>
      <c r="D96" s="47" t="s">
        <v>344</v>
      </c>
      <c r="E96" s="47" t="s">
        <v>263</v>
      </c>
      <c r="F96" s="48">
        <v>0</v>
      </c>
      <c r="G96" s="48">
        <v>0</v>
      </c>
      <c r="J96" s="78"/>
      <c r="M96" s="78"/>
    </row>
    <row r="97" spans="1:13" ht="21.95" customHeight="1" x14ac:dyDescent="0.55000000000000004">
      <c r="A97" s="47"/>
      <c r="B97" s="47"/>
      <c r="C97" s="76"/>
      <c r="D97" s="47" t="s">
        <v>345</v>
      </c>
      <c r="E97" s="47" t="s">
        <v>263</v>
      </c>
      <c r="F97" s="48">
        <v>0</v>
      </c>
      <c r="G97" s="48">
        <v>0</v>
      </c>
      <c r="J97" s="78"/>
      <c r="M97" s="78"/>
    </row>
    <row r="98" spans="1:13" ht="21.95" customHeight="1" x14ac:dyDescent="0.55000000000000004">
      <c r="A98" s="47"/>
      <c r="B98" s="47"/>
      <c r="C98" s="76"/>
      <c r="D98" s="47" t="s">
        <v>263</v>
      </c>
      <c r="E98" s="47" t="s">
        <v>263</v>
      </c>
      <c r="F98" s="48">
        <v>0</v>
      </c>
      <c r="G98" s="48">
        <v>0</v>
      </c>
      <c r="J98" s="78"/>
      <c r="M98" s="78"/>
    </row>
    <row r="99" spans="1:13" ht="21.95" customHeight="1" x14ac:dyDescent="0.55000000000000004">
      <c r="A99" s="47"/>
      <c r="B99" s="47"/>
      <c r="C99" s="76"/>
      <c r="D99" s="47" t="s">
        <v>346</v>
      </c>
      <c r="E99" s="47" t="s">
        <v>126</v>
      </c>
      <c r="F99" s="48">
        <v>0</v>
      </c>
      <c r="G99" s="48">
        <v>0</v>
      </c>
      <c r="J99" s="78"/>
      <c r="M99" s="78"/>
    </row>
    <row r="100" spans="1:13" ht="22.5" customHeight="1" x14ac:dyDescent="0.55000000000000004">
      <c r="A100" s="83"/>
      <c r="B100" s="256" t="s">
        <v>127</v>
      </c>
      <c r="C100" s="257"/>
      <c r="D100" s="257"/>
      <c r="E100" s="258"/>
      <c r="F100" s="198">
        <f>SUM(F80:F99)</f>
        <v>0</v>
      </c>
      <c r="G100" s="84">
        <f>SUM(G80:G99)</f>
        <v>0</v>
      </c>
      <c r="H100" s="42" t="s">
        <v>366</v>
      </c>
      <c r="J100" s="78"/>
      <c r="M100" s="78"/>
    </row>
    <row r="101" spans="1:13" ht="21.75" customHeight="1" x14ac:dyDescent="0.55000000000000004">
      <c r="A101" s="228" t="s">
        <v>128</v>
      </c>
      <c r="B101" s="229"/>
      <c r="C101" s="229"/>
      <c r="D101" s="229"/>
      <c r="E101" s="230"/>
      <c r="F101" s="199">
        <f>SUM(F54,F58,F66,F70,F79,F100)</f>
        <v>396</v>
      </c>
      <c r="G101" s="59">
        <f>SUM(G54,G58,G66,G70,G79,G100)</f>
        <v>80</v>
      </c>
      <c r="H101" s="56"/>
      <c r="J101" s="88"/>
      <c r="M101" s="78"/>
    </row>
    <row r="102" spans="1:13" s="62" customFormat="1" ht="32.25" customHeight="1" x14ac:dyDescent="0.55000000000000004">
      <c r="A102" s="61" t="s">
        <v>31</v>
      </c>
      <c r="F102" s="63">
        <f>F101</f>
        <v>396</v>
      </c>
      <c r="G102" s="61" t="s">
        <v>32</v>
      </c>
      <c r="H102" s="64"/>
      <c r="I102" s="61"/>
      <c r="J102" s="64"/>
      <c r="M102" s="64"/>
    </row>
    <row r="103" spans="1:13" s="61" customFormat="1" ht="21.75" x14ac:dyDescent="0.5">
      <c r="A103" s="239" t="s">
        <v>33</v>
      </c>
      <c r="B103" s="239"/>
      <c r="C103" s="239"/>
      <c r="D103" s="239"/>
      <c r="E103" s="239"/>
      <c r="F103" s="63">
        <f>G101</f>
        <v>80</v>
      </c>
      <c r="G103" s="61" t="s">
        <v>34</v>
      </c>
      <c r="I103" s="65"/>
    </row>
    <row r="104" spans="1:13" x14ac:dyDescent="0.55000000000000004">
      <c r="H104" s="56"/>
      <c r="I104" s="49"/>
      <c r="J104" s="56"/>
      <c r="M104" s="56"/>
    </row>
    <row r="105" spans="1:13" s="68" customFormat="1" ht="32.25" customHeight="1" x14ac:dyDescent="0.2">
      <c r="A105" s="240" t="s">
        <v>363</v>
      </c>
      <c r="B105" s="240"/>
      <c r="C105" s="240"/>
      <c r="D105" s="240"/>
      <c r="E105" s="240"/>
      <c r="F105" s="240"/>
      <c r="G105" s="240"/>
      <c r="H105" s="66"/>
      <c r="I105" s="67"/>
      <c r="J105" s="66"/>
      <c r="M105" s="66"/>
    </row>
    <row r="106" spans="1:13" ht="54.95" customHeight="1" x14ac:dyDescent="0.55000000000000004">
      <c r="E106" s="60"/>
      <c r="F106" s="69"/>
      <c r="G106" s="70" t="s">
        <v>129</v>
      </c>
      <c r="I106" s="49"/>
    </row>
    <row r="107" spans="1:13" x14ac:dyDescent="0.55000000000000004">
      <c r="A107" s="42" t="s">
        <v>355</v>
      </c>
      <c r="I107" s="49"/>
    </row>
    <row r="108" spans="1:13" x14ac:dyDescent="0.55000000000000004">
      <c r="E108" s="56"/>
      <c r="I108" s="49"/>
    </row>
    <row r="109" spans="1:13" x14ac:dyDescent="0.55000000000000004">
      <c r="I109" s="49"/>
    </row>
    <row r="110" spans="1:13" x14ac:dyDescent="0.55000000000000004">
      <c r="E110" s="71"/>
      <c r="J110" s="56"/>
      <c r="M110" s="56"/>
    </row>
    <row r="111" spans="1:13" x14ac:dyDescent="0.55000000000000004">
      <c r="H111" s="51"/>
      <c r="I111" s="56"/>
    </row>
    <row r="118" spans="1:2" x14ac:dyDescent="0.55000000000000004">
      <c r="A118" s="72"/>
      <c r="B118" s="73"/>
    </row>
    <row r="119" spans="1:2" x14ac:dyDescent="0.55000000000000004">
      <c r="A119" s="72"/>
      <c r="B119" s="73"/>
    </row>
    <row r="120" spans="1:2" x14ac:dyDescent="0.55000000000000004">
      <c r="A120" s="72"/>
      <c r="B120" s="73"/>
    </row>
    <row r="121" spans="1:2" x14ac:dyDescent="0.55000000000000004">
      <c r="A121" s="72"/>
      <c r="B121" s="72"/>
    </row>
    <row r="122" spans="1:2" x14ac:dyDescent="0.55000000000000004">
      <c r="A122" s="72"/>
      <c r="B122" s="73"/>
    </row>
    <row r="123" spans="1:2" x14ac:dyDescent="0.55000000000000004">
      <c r="A123" s="72"/>
      <c r="B123" s="72"/>
    </row>
    <row r="124" spans="1:2" x14ac:dyDescent="0.55000000000000004">
      <c r="A124" s="72"/>
      <c r="B124" s="73"/>
    </row>
    <row r="125" spans="1:2" x14ac:dyDescent="0.55000000000000004">
      <c r="A125" s="72"/>
      <c r="B125" s="72"/>
    </row>
    <row r="126" spans="1:2" x14ac:dyDescent="0.55000000000000004">
      <c r="A126" s="73"/>
      <c r="B126" s="73"/>
    </row>
    <row r="127" spans="1:2" x14ac:dyDescent="0.55000000000000004">
      <c r="A127" s="73"/>
      <c r="B127" s="72"/>
    </row>
    <row r="128" spans="1:2" x14ac:dyDescent="0.55000000000000004">
      <c r="A128" s="72"/>
      <c r="B128" s="73"/>
    </row>
    <row r="129" spans="1:2" x14ac:dyDescent="0.55000000000000004">
      <c r="A129" s="72"/>
      <c r="B129" s="73"/>
    </row>
    <row r="130" spans="1:2" x14ac:dyDescent="0.55000000000000004">
      <c r="A130" s="72"/>
      <c r="B130" s="73"/>
    </row>
    <row r="131" spans="1:2" x14ac:dyDescent="0.55000000000000004">
      <c r="A131" s="72"/>
      <c r="B131" s="72"/>
    </row>
    <row r="132" spans="1:2" x14ac:dyDescent="0.55000000000000004">
      <c r="A132" s="73"/>
      <c r="B132" s="73"/>
    </row>
    <row r="133" spans="1:2" x14ac:dyDescent="0.55000000000000004">
      <c r="A133" s="72"/>
      <c r="B133" s="72"/>
    </row>
    <row r="134" spans="1:2" x14ac:dyDescent="0.55000000000000004">
      <c r="A134" s="72"/>
      <c r="B134" s="73"/>
    </row>
    <row r="135" spans="1:2" x14ac:dyDescent="0.55000000000000004">
      <c r="A135" s="73"/>
      <c r="B135" s="72"/>
    </row>
    <row r="136" spans="1:2" x14ac:dyDescent="0.55000000000000004">
      <c r="A136" s="73"/>
      <c r="B136" s="72"/>
    </row>
    <row r="137" spans="1:2" x14ac:dyDescent="0.55000000000000004">
      <c r="A137" s="73"/>
      <c r="B137" s="73"/>
    </row>
    <row r="138" spans="1:2" x14ac:dyDescent="0.55000000000000004">
      <c r="A138" s="73"/>
      <c r="B138" s="73"/>
    </row>
    <row r="139" spans="1:2" x14ac:dyDescent="0.55000000000000004">
      <c r="A139" s="72"/>
      <c r="B139" s="73"/>
    </row>
    <row r="140" spans="1:2" x14ac:dyDescent="0.55000000000000004">
      <c r="A140" s="72"/>
      <c r="B140" s="73"/>
    </row>
    <row r="141" spans="1:2" x14ac:dyDescent="0.55000000000000004">
      <c r="A141" s="72"/>
      <c r="B141" s="73"/>
    </row>
    <row r="142" spans="1:2" x14ac:dyDescent="0.55000000000000004">
      <c r="A142" s="73"/>
      <c r="B142" s="73"/>
    </row>
    <row r="143" spans="1:2" x14ac:dyDescent="0.55000000000000004">
      <c r="A143" s="73"/>
      <c r="B143" s="72"/>
    </row>
    <row r="144" spans="1:2" x14ac:dyDescent="0.55000000000000004">
      <c r="A144" s="73"/>
      <c r="B144" s="73"/>
    </row>
  </sheetData>
  <mergeCells count="28">
    <mergeCell ref="A1:G1"/>
    <mergeCell ref="A2:G2"/>
    <mergeCell ref="A4:G4"/>
    <mergeCell ref="B54:E54"/>
    <mergeCell ref="B58:E58"/>
    <mergeCell ref="B46:B50"/>
    <mergeCell ref="B51:B53"/>
    <mergeCell ref="B66:E66"/>
    <mergeCell ref="B70:E70"/>
    <mergeCell ref="B79:E79"/>
    <mergeCell ref="B100:E100"/>
    <mergeCell ref="A101:E101"/>
    <mergeCell ref="A103:E103"/>
    <mergeCell ref="A105:G105"/>
    <mergeCell ref="A5:A7"/>
    <mergeCell ref="A8:A12"/>
    <mergeCell ref="A13:A27"/>
    <mergeCell ref="A28:A30"/>
    <mergeCell ref="A31:A35"/>
    <mergeCell ref="A43:A45"/>
    <mergeCell ref="A46:A50"/>
    <mergeCell ref="A51:A53"/>
    <mergeCell ref="B5:B7"/>
    <mergeCell ref="B8:B12"/>
    <mergeCell ref="B13:B27"/>
    <mergeCell ref="B28:B30"/>
    <mergeCell ref="B31:B35"/>
    <mergeCell ref="B43:B45"/>
  </mergeCells>
  <pageMargins left="0.27559055118110198" right="0.23622047244094499" top="0.43" bottom="0.66929133858267698" header="0.31496062992126" footer="0.31496062992126"/>
  <pageSetup paperSize="9" scale="92" orientation="portrait" r:id="rId1"/>
  <rowBreaks count="2" manualBreakCount="2">
    <brk id="35" max="16383" man="1"/>
    <brk id="71" max="16383" man="1"/>
  </rowBreaks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4545"/>
  </sheetPr>
  <dimension ref="A1:M109"/>
  <sheetViews>
    <sheetView showGridLines="0" view="pageBreakPreview" topLeftCell="A49" zoomScale="110" zoomScaleNormal="120" workbookViewId="0">
      <selection activeCell="A71" sqref="A71"/>
    </sheetView>
  </sheetViews>
  <sheetFormatPr defaultColWidth="9.125" defaultRowHeight="24" x14ac:dyDescent="0.55000000000000004"/>
  <cols>
    <col min="1" max="1" width="6.125" style="42" customWidth="1"/>
    <col min="2" max="2" width="20" style="42" customWidth="1"/>
    <col min="3" max="3" width="7.25" style="42" customWidth="1"/>
    <col min="4" max="4" width="13" style="42" customWidth="1"/>
    <col min="5" max="5" width="19.875" style="42" customWidth="1"/>
    <col min="6" max="6" width="18.375" style="133" customWidth="1"/>
    <col min="7" max="7" width="16.625" style="42" customWidth="1"/>
    <col min="8" max="8" width="28.75" style="42" customWidth="1"/>
    <col min="9" max="9" width="11.375" style="42" customWidth="1"/>
    <col min="10" max="10" width="27.25" style="42" customWidth="1"/>
    <col min="11" max="12" width="9.125" style="42"/>
    <col min="13" max="13" width="15.375" style="42" customWidth="1"/>
    <col min="14" max="16384" width="9.125" style="42"/>
  </cols>
  <sheetData>
    <row r="1" spans="1:13" ht="48.75" customHeight="1" x14ac:dyDescent="0.55000000000000004">
      <c r="A1" s="259" t="s">
        <v>245</v>
      </c>
      <c r="B1" s="259"/>
      <c r="C1" s="259"/>
      <c r="D1" s="259"/>
      <c r="E1" s="259"/>
      <c r="F1" s="259"/>
      <c r="G1" s="259"/>
    </row>
    <row r="2" spans="1:13" ht="6" customHeight="1" x14ac:dyDescent="0.6">
      <c r="A2" s="260"/>
      <c r="B2" s="260"/>
      <c r="C2" s="260"/>
      <c r="D2" s="260"/>
      <c r="E2" s="260"/>
      <c r="F2" s="260"/>
      <c r="G2" s="260"/>
    </row>
    <row r="3" spans="1:13" x14ac:dyDescent="0.55000000000000004">
      <c r="A3" s="89" t="s">
        <v>0</v>
      </c>
      <c r="B3" s="89" t="s">
        <v>1</v>
      </c>
      <c r="C3" s="89" t="s">
        <v>2</v>
      </c>
      <c r="D3" s="89" t="s">
        <v>3</v>
      </c>
      <c r="E3" s="89" t="s">
        <v>4</v>
      </c>
      <c r="F3" s="153" t="s">
        <v>5</v>
      </c>
      <c r="G3" s="89" t="s">
        <v>6</v>
      </c>
      <c r="J3" s="78"/>
      <c r="M3" s="78"/>
    </row>
    <row r="4" spans="1:13" ht="21.95" customHeight="1" x14ac:dyDescent="0.55000000000000004">
      <c r="A4" s="161">
        <v>1</v>
      </c>
      <c r="B4" s="165" t="s">
        <v>130</v>
      </c>
      <c r="C4" s="162"/>
      <c r="D4" s="162"/>
      <c r="E4" s="162" t="str">
        <f>'[1]6.12.65'!B7</f>
        <v>เมืองปัตตานี</v>
      </c>
      <c r="F4" s="166">
        <v>0</v>
      </c>
      <c r="G4" s="167">
        <v>0</v>
      </c>
      <c r="J4" s="90"/>
      <c r="K4" s="91"/>
      <c r="M4" s="78"/>
    </row>
    <row r="5" spans="1:13" ht="21.95" customHeight="1" x14ac:dyDescent="0.55000000000000004">
      <c r="A5" s="161"/>
      <c r="B5" s="161"/>
      <c r="C5" s="162"/>
      <c r="D5" s="162"/>
      <c r="E5" s="162" t="str">
        <f>'[1]6.12.65'!B8</f>
        <v>ยะหริ่ง</v>
      </c>
      <c r="F5" s="166">
        <v>0</v>
      </c>
      <c r="G5" s="167">
        <v>0</v>
      </c>
      <c r="J5" s="90"/>
      <c r="K5" s="91"/>
      <c r="M5" s="78"/>
    </row>
    <row r="6" spans="1:13" ht="21.95" customHeight="1" x14ac:dyDescent="0.55000000000000004">
      <c r="A6" s="161"/>
      <c r="B6" s="161"/>
      <c r="C6" s="162"/>
      <c r="D6" s="162"/>
      <c r="E6" s="162" t="str">
        <f>'[1]6.12.65'!B9</f>
        <v>ปะนาเระ</v>
      </c>
      <c r="F6" s="166">
        <v>0</v>
      </c>
      <c r="G6" s="167">
        <v>0</v>
      </c>
      <c r="J6" s="90"/>
      <c r="K6" s="91"/>
      <c r="M6" s="78"/>
    </row>
    <row r="7" spans="1:13" ht="21.95" customHeight="1" x14ac:dyDescent="0.55000000000000004">
      <c r="A7" s="161"/>
      <c r="B7" s="161"/>
      <c r="C7" s="162"/>
      <c r="D7" s="162"/>
      <c r="E7" s="162" t="str">
        <f>'[1]6.12.65'!B10</f>
        <v>มายอ</v>
      </c>
      <c r="F7" s="166">
        <v>0</v>
      </c>
      <c r="G7" s="167">
        <v>0</v>
      </c>
      <c r="J7" s="90"/>
      <c r="K7" s="91"/>
      <c r="M7" s="78"/>
    </row>
    <row r="8" spans="1:13" ht="21.95" customHeight="1" x14ac:dyDescent="0.55000000000000004">
      <c r="A8" s="162"/>
      <c r="B8" s="162"/>
      <c r="C8" s="162"/>
      <c r="D8" s="162"/>
      <c r="E8" s="162" t="str">
        <f>'[1]6.12.65'!B11</f>
        <v>ยะรัง</v>
      </c>
      <c r="F8" s="166">
        <v>0</v>
      </c>
      <c r="G8" s="167">
        <v>0</v>
      </c>
      <c r="J8" s="90"/>
      <c r="K8" s="91"/>
      <c r="M8" s="78"/>
    </row>
    <row r="9" spans="1:13" ht="21.95" customHeight="1" x14ac:dyDescent="0.55000000000000004">
      <c r="A9" s="162"/>
      <c r="B9" s="162"/>
      <c r="C9" s="162"/>
      <c r="D9" s="162"/>
      <c r="E9" s="162" t="str">
        <f>'[1]6.12.65'!B12</f>
        <v>โคกโพธิ์</v>
      </c>
      <c r="F9" s="166">
        <v>0</v>
      </c>
      <c r="G9" s="168">
        <v>0</v>
      </c>
      <c r="J9" s="90"/>
      <c r="K9" s="91"/>
      <c r="M9" s="78"/>
    </row>
    <row r="10" spans="1:13" ht="21.95" customHeight="1" x14ac:dyDescent="0.55000000000000004">
      <c r="A10" s="162"/>
      <c r="B10" s="162"/>
      <c r="C10" s="162"/>
      <c r="D10" s="162"/>
      <c r="E10" s="162" t="str">
        <f>'[1]6.12.65'!B13</f>
        <v>แม่ลาน</v>
      </c>
      <c r="F10" s="166">
        <v>0</v>
      </c>
      <c r="G10" s="168">
        <v>0</v>
      </c>
      <c r="J10" s="90"/>
      <c r="K10" s="91"/>
      <c r="M10" s="78"/>
    </row>
    <row r="11" spans="1:13" ht="21.95" customHeight="1" x14ac:dyDescent="0.55000000000000004">
      <c r="A11" s="162"/>
      <c r="B11" s="162"/>
      <c r="C11" s="162"/>
      <c r="D11" s="162"/>
      <c r="E11" s="162" t="str">
        <f>'[1]6.12.65'!B14</f>
        <v>หนองจิก</v>
      </c>
      <c r="F11" s="163">
        <v>0</v>
      </c>
      <c r="G11" s="169">
        <v>0</v>
      </c>
      <c r="J11" s="90"/>
      <c r="K11" s="91"/>
      <c r="M11" s="78"/>
    </row>
    <row r="12" spans="1:13" ht="21.95" customHeight="1" x14ac:dyDescent="0.55000000000000004">
      <c r="A12" s="162"/>
      <c r="B12" s="162"/>
      <c r="C12" s="162"/>
      <c r="D12" s="162"/>
      <c r="E12" s="162" t="str">
        <f>'[1]6.12.65'!B15</f>
        <v>ทุ่งยางแดง</v>
      </c>
      <c r="F12" s="163">
        <v>0</v>
      </c>
      <c r="G12" s="169">
        <v>0</v>
      </c>
      <c r="J12" s="91"/>
      <c r="K12" s="91"/>
    </row>
    <row r="13" spans="1:13" ht="21.95" customHeight="1" x14ac:dyDescent="0.55000000000000004">
      <c r="A13" s="162"/>
      <c r="B13" s="162"/>
      <c r="C13" s="162"/>
      <c r="D13" s="162"/>
      <c r="E13" s="162" t="str">
        <f>'[1]6.12.65'!B16</f>
        <v>สายบุรี</v>
      </c>
      <c r="F13" s="163">
        <v>0</v>
      </c>
      <c r="G13" s="169">
        <v>0</v>
      </c>
      <c r="J13" s="91"/>
      <c r="K13" s="91"/>
      <c r="M13" s="56"/>
    </row>
    <row r="14" spans="1:13" ht="21.95" customHeight="1" x14ac:dyDescent="0.55000000000000004">
      <c r="A14" s="162"/>
      <c r="B14" s="162"/>
      <c r="C14" s="162"/>
      <c r="D14" s="162"/>
      <c r="E14" s="162" t="str">
        <f>'[1]6.12.65'!B17</f>
        <v>กะพ้อ</v>
      </c>
      <c r="F14" s="163">
        <v>0</v>
      </c>
      <c r="G14" s="169">
        <v>0</v>
      </c>
      <c r="J14" s="91"/>
      <c r="K14" s="91"/>
    </row>
    <row r="15" spans="1:13" ht="21.95" customHeight="1" x14ac:dyDescent="0.55000000000000004">
      <c r="A15" s="162"/>
      <c r="B15" s="162"/>
      <c r="C15" s="162"/>
      <c r="D15" s="162"/>
      <c r="E15" s="162" t="str">
        <f>'[1]6.12.65'!B18</f>
        <v>ไม้แก่น</v>
      </c>
      <c r="F15" s="189">
        <v>0</v>
      </c>
      <c r="G15" s="169">
        <v>0</v>
      </c>
      <c r="J15" s="91"/>
      <c r="K15" s="91"/>
    </row>
    <row r="16" spans="1:13" ht="18" customHeight="1" x14ac:dyDescent="0.55000000000000004">
      <c r="A16" s="235" t="s">
        <v>131</v>
      </c>
      <c r="B16" s="235"/>
      <c r="C16" s="235"/>
      <c r="D16" s="235"/>
      <c r="E16" s="235"/>
      <c r="F16" s="154">
        <f>SUM(F4:F15)</f>
        <v>0</v>
      </c>
      <c r="G16" s="92">
        <f>SUM(G4:G15)</f>
        <v>0</v>
      </c>
    </row>
    <row r="17" spans="1:13" ht="26.25" customHeight="1" x14ac:dyDescent="0.55000000000000004">
      <c r="A17" s="47">
        <v>2</v>
      </c>
      <c r="B17" s="47" t="s">
        <v>132</v>
      </c>
      <c r="C17" s="46"/>
      <c r="D17" s="46"/>
      <c r="E17" s="46" t="str">
        <f>'[1]6.12.65'!B20</f>
        <v>สะบ้าย้อย</v>
      </c>
      <c r="F17" s="158">
        <v>0</v>
      </c>
      <c r="G17" s="227">
        <v>0</v>
      </c>
    </row>
    <row r="18" spans="1:13" ht="20.100000000000001" customHeight="1" x14ac:dyDescent="0.55000000000000004">
      <c r="A18" s="47"/>
      <c r="B18" s="47"/>
      <c r="C18" s="46"/>
      <c r="D18" s="46"/>
      <c r="E18" s="46" t="str">
        <f>'[1]6.12.65'!B21</f>
        <v>สะเดา</v>
      </c>
      <c r="F18" s="158">
        <v>0</v>
      </c>
      <c r="G18" s="159">
        <v>0</v>
      </c>
    </row>
    <row r="19" spans="1:13" ht="20.100000000000001" customHeight="1" x14ac:dyDescent="0.55000000000000004">
      <c r="A19" s="46"/>
      <c r="B19" s="46"/>
      <c r="C19" s="46"/>
      <c r="D19" s="46"/>
      <c r="E19" s="46" t="str">
        <f>'[1]6.12.65'!B22</f>
        <v>นาทวี</v>
      </c>
      <c r="F19" s="116">
        <v>0</v>
      </c>
      <c r="G19" s="48">
        <v>0</v>
      </c>
    </row>
    <row r="20" spans="1:13" ht="20.100000000000001" customHeight="1" x14ac:dyDescent="0.55000000000000004">
      <c r="A20" s="46"/>
      <c r="B20" s="46"/>
      <c r="C20" s="46"/>
      <c r="D20" s="46"/>
      <c r="E20" s="148" t="str">
        <f>'[1]6.12.65'!B23</f>
        <v>เทพา</v>
      </c>
      <c r="F20" s="158">
        <v>1250</v>
      </c>
      <c r="G20" s="187">
        <v>110</v>
      </c>
      <c r="H20" s="56"/>
    </row>
    <row r="21" spans="1:13" ht="20.100000000000001" customHeight="1" x14ac:dyDescent="0.55000000000000004">
      <c r="A21" s="46"/>
      <c r="B21" s="46"/>
      <c r="C21" s="46"/>
      <c r="D21" s="46"/>
      <c r="E21" s="46" t="str">
        <f>'[1]6.12.65'!B24</f>
        <v>รัตภูมิ</v>
      </c>
      <c r="F21" s="188">
        <v>0</v>
      </c>
      <c r="G21" s="48">
        <v>0</v>
      </c>
    </row>
    <row r="22" spans="1:13" ht="20.100000000000001" customHeight="1" x14ac:dyDescent="0.55000000000000004">
      <c r="A22" s="46"/>
      <c r="B22" s="46"/>
      <c r="C22" s="46"/>
      <c r="D22" s="46"/>
      <c r="E22" s="46" t="str">
        <f>'[1]6.12.65'!B25</f>
        <v>ควนเนียง</v>
      </c>
      <c r="F22" s="116">
        <v>0</v>
      </c>
      <c r="G22" s="48">
        <v>0</v>
      </c>
    </row>
    <row r="23" spans="1:13" ht="20.100000000000001" customHeight="1" x14ac:dyDescent="0.55000000000000004">
      <c r="A23" s="46"/>
      <c r="B23" s="46"/>
      <c r="C23" s="46"/>
      <c r="D23" s="46"/>
      <c r="E23" s="46" t="str">
        <f>'[1]6.12.65'!B26</f>
        <v>บางกล่ำ</v>
      </c>
      <c r="F23" s="116">
        <v>0</v>
      </c>
      <c r="G23" s="48">
        <v>0</v>
      </c>
      <c r="H23" s="56"/>
    </row>
    <row r="24" spans="1:13" ht="20.100000000000001" customHeight="1" x14ac:dyDescent="0.55000000000000004">
      <c r="A24" s="46"/>
      <c r="B24" s="46"/>
      <c r="C24" s="46"/>
      <c r="D24" s="46"/>
      <c r="E24" s="46" t="str">
        <f>'[1]6.12.65'!B27</f>
        <v>เมืองสงขลา</v>
      </c>
      <c r="F24" s="116">
        <v>0</v>
      </c>
      <c r="G24" s="48">
        <v>0</v>
      </c>
    </row>
    <row r="25" spans="1:13" ht="20.100000000000001" customHeight="1" x14ac:dyDescent="0.55000000000000004">
      <c r="A25" s="46"/>
      <c r="B25" s="46"/>
      <c r="C25" s="46"/>
      <c r="D25" s="46"/>
      <c r="E25" s="46" t="str">
        <f>'[1]6.12.65'!B28</f>
        <v>นาหม่อม</v>
      </c>
      <c r="F25" s="158">
        <v>0</v>
      </c>
      <c r="G25" s="160" t="s">
        <v>358</v>
      </c>
    </row>
    <row r="26" spans="1:13" ht="20.100000000000001" customHeight="1" x14ac:dyDescent="0.55000000000000004">
      <c r="A26" s="46"/>
      <c r="B26" s="46"/>
      <c r="C26" s="46"/>
      <c r="D26" s="46"/>
      <c r="E26" s="46" t="str">
        <f>'[1]6.12.65'!B29</f>
        <v>กระแสสินธุ์</v>
      </c>
      <c r="F26" s="116">
        <v>0</v>
      </c>
      <c r="G26" s="48">
        <v>0</v>
      </c>
    </row>
    <row r="27" spans="1:13" ht="20.100000000000001" customHeight="1" x14ac:dyDescent="0.55000000000000004">
      <c r="A27" s="46"/>
      <c r="B27" s="46"/>
      <c r="C27" s="46"/>
      <c r="D27" s="46"/>
      <c r="E27" s="46" t="str">
        <f>'[1]6.12.65'!B30</f>
        <v>จะนะ</v>
      </c>
      <c r="F27" s="158">
        <v>0</v>
      </c>
      <c r="G27" s="160" t="s">
        <v>358</v>
      </c>
    </row>
    <row r="28" spans="1:13" ht="20.100000000000001" customHeight="1" x14ac:dyDescent="0.55000000000000004">
      <c r="A28" s="46"/>
      <c r="B28" s="46"/>
      <c r="C28" s="46"/>
      <c r="D28" s="46"/>
      <c r="E28" s="46" t="str">
        <f>'[1]6.12.65'!B31</f>
        <v>คลองหอยโข่ง</v>
      </c>
      <c r="F28" s="116">
        <v>0</v>
      </c>
      <c r="G28" s="48">
        <v>0</v>
      </c>
    </row>
    <row r="29" spans="1:13" ht="20.100000000000001" customHeight="1" x14ac:dyDescent="0.55000000000000004">
      <c r="A29" s="46"/>
      <c r="B29" s="46"/>
      <c r="C29" s="46"/>
      <c r="D29" s="46"/>
      <c r="E29" s="46" t="str">
        <f>'[1]6.12.65'!B32</f>
        <v>หาดใหญ่</v>
      </c>
      <c r="F29" s="116">
        <v>0</v>
      </c>
      <c r="G29" s="48">
        <v>0</v>
      </c>
    </row>
    <row r="30" spans="1:13" ht="24" customHeight="1" x14ac:dyDescent="0.55000000000000004">
      <c r="A30" s="235" t="s">
        <v>133</v>
      </c>
      <c r="B30" s="235"/>
      <c r="C30" s="235"/>
      <c r="D30" s="235"/>
      <c r="E30" s="235"/>
      <c r="F30" s="154">
        <f>SUM(F17:F29)</f>
        <v>1250</v>
      </c>
      <c r="G30" s="94">
        <f>G17+G18+G19+G20+G21+G22+G23+G24+G25+G26+G27+G28+G29</f>
        <v>110</v>
      </c>
      <c r="H30" s="91"/>
    </row>
    <row r="31" spans="1:13" ht="51.75" customHeight="1" x14ac:dyDescent="0.55000000000000004">
      <c r="A31" s="95"/>
      <c r="B31" s="41"/>
      <c r="C31" s="41"/>
      <c r="D31" s="41"/>
      <c r="E31" s="41"/>
      <c r="F31" s="156"/>
      <c r="G31" s="82" t="s">
        <v>68</v>
      </c>
    </row>
    <row r="32" spans="1:13" x14ac:dyDescent="0.55000000000000004">
      <c r="A32" s="89" t="s">
        <v>0</v>
      </c>
      <c r="B32" s="89" t="s">
        <v>1</v>
      </c>
      <c r="C32" s="89" t="s">
        <v>2</v>
      </c>
      <c r="D32" s="89" t="s">
        <v>3</v>
      </c>
      <c r="E32" s="89" t="s">
        <v>4</v>
      </c>
      <c r="F32" s="153" t="s">
        <v>5</v>
      </c>
      <c r="G32" s="89" t="s">
        <v>6</v>
      </c>
      <c r="J32" s="78"/>
      <c r="M32" s="78"/>
    </row>
    <row r="33" spans="1:7" ht="18.95" customHeight="1" x14ac:dyDescent="0.55000000000000004">
      <c r="A33" s="161">
        <v>3</v>
      </c>
      <c r="B33" s="161" t="s">
        <v>134</v>
      </c>
      <c r="C33" s="162"/>
      <c r="D33" s="162"/>
      <c r="E33" s="162" t="str">
        <f>'[1]6.12.65'!B34</f>
        <v>เมืองยะลา</v>
      </c>
      <c r="F33" s="163">
        <v>8483</v>
      </c>
      <c r="G33" s="164">
        <v>1365</v>
      </c>
    </row>
    <row r="34" spans="1:7" ht="18.95" customHeight="1" x14ac:dyDescent="0.55000000000000004">
      <c r="A34" s="162"/>
      <c r="B34" s="162"/>
      <c r="C34" s="162"/>
      <c r="D34" s="162"/>
      <c r="E34" s="162" t="str">
        <f>'[1]6.12.65'!B35</f>
        <v>กรงปินัง</v>
      </c>
      <c r="F34" s="163">
        <v>1244</v>
      </c>
      <c r="G34" s="164">
        <v>650</v>
      </c>
    </row>
    <row r="35" spans="1:7" ht="18.95" customHeight="1" x14ac:dyDescent="0.55000000000000004">
      <c r="A35" s="162"/>
      <c r="B35" s="162"/>
      <c r="C35" s="162"/>
      <c r="D35" s="162"/>
      <c r="E35" s="162" t="str">
        <f>'[1]6.12.65'!B36</f>
        <v>เบตง</v>
      </c>
      <c r="F35" s="163">
        <v>7440</v>
      </c>
      <c r="G35" s="164">
        <v>432</v>
      </c>
    </row>
    <row r="36" spans="1:7" ht="18.95" customHeight="1" x14ac:dyDescent="0.55000000000000004">
      <c r="A36" s="162"/>
      <c r="B36" s="162"/>
      <c r="C36" s="162"/>
      <c r="D36" s="162"/>
      <c r="E36" s="162" t="str">
        <f>'[1]6.12.65'!B37</f>
        <v>รามัน</v>
      </c>
      <c r="F36" s="163">
        <v>17515</v>
      </c>
      <c r="G36" s="164">
        <v>2540</v>
      </c>
    </row>
    <row r="37" spans="1:7" ht="18.95" customHeight="1" x14ac:dyDescent="0.55000000000000004">
      <c r="A37" s="162"/>
      <c r="B37" s="162"/>
      <c r="C37" s="162"/>
      <c r="D37" s="162"/>
      <c r="E37" s="162" t="str">
        <f>'[1]6.12.65'!B38</f>
        <v>บันนังสตา</v>
      </c>
      <c r="F37" s="163">
        <v>8638</v>
      </c>
      <c r="G37" s="164">
        <v>1112</v>
      </c>
    </row>
    <row r="38" spans="1:7" ht="18.95" customHeight="1" x14ac:dyDescent="0.55000000000000004">
      <c r="A38" s="162"/>
      <c r="B38" s="162"/>
      <c r="C38" s="162"/>
      <c r="D38" s="162"/>
      <c r="E38" s="162" t="str">
        <f>'[1]6.12.65'!B39</f>
        <v>ธารโต</v>
      </c>
      <c r="F38" s="163">
        <v>7632</v>
      </c>
      <c r="G38" s="164">
        <v>788</v>
      </c>
    </row>
    <row r="39" spans="1:7" ht="18.95" customHeight="1" x14ac:dyDescent="0.55000000000000004">
      <c r="A39" s="162"/>
      <c r="B39" s="162"/>
      <c r="C39" s="162"/>
      <c r="D39" s="162"/>
      <c r="E39" s="162" t="str">
        <f>'[1]6.12.65'!B40</f>
        <v>ยะหา</v>
      </c>
      <c r="F39" s="163">
        <v>8422</v>
      </c>
      <c r="G39" s="164">
        <v>1034</v>
      </c>
    </row>
    <row r="40" spans="1:7" ht="18.95" customHeight="1" x14ac:dyDescent="0.55000000000000004">
      <c r="A40" s="162"/>
      <c r="B40" s="162"/>
      <c r="C40" s="162"/>
      <c r="D40" s="162"/>
      <c r="E40" s="162" t="str">
        <f>'[1]6.12.65'!B41</f>
        <v>กาบัง</v>
      </c>
      <c r="F40" s="163">
        <v>8220</v>
      </c>
      <c r="G40" s="164">
        <v>685</v>
      </c>
    </row>
    <row r="41" spans="1:7" ht="20.100000000000001" customHeight="1" x14ac:dyDescent="0.55000000000000004">
      <c r="A41" s="235" t="s">
        <v>135</v>
      </c>
      <c r="B41" s="235"/>
      <c r="C41" s="235"/>
      <c r="D41" s="235"/>
      <c r="E41" s="235"/>
      <c r="F41" s="154">
        <f>SUM(F33:F40)</f>
        <v>67594</v>
      </c>
      <c r="G41" s="96">
        <f>SUM(G33:G40)</f>
        <v>8606</v>
      </c>
    </row>
    <row r="42" spans="1:7" ht="18.95" customHeight="1" x14ac:dyDescent="0.55000000000000004">
      <c r="A42" s="47">
        <v>4</v>
      </c>
      <c r="B42" s="47" t="s">
        <v>136</v>
      </c>
      <c r="C42" s="46"/>
      <c r="D42" s="46"/>
      <c r="E42" s="46" t="str">
        <f>'[1]6.12.65'!B43</f>
        <v>เมืองสตูล</v>
      </c>
      <c r="F42" s="116">
        <v>0</v>
      </c>
      <c r="G42" s="48">
        <v>0</v>
      </c>
    </row>
    <row r="43" spans="1:7" ht="18.95" customHeight="1" x14ac:dyDescent="0.55000000000000004">
      <c r="A43" s="47"/>
      <c r="B43" s="47"/>
      <c r="C43" s="46"/>
      <c r="D43" s="46"/>
      <c r="E43" s="46" t="s">
        <v>137</v>
      </c>
      <c r="F43" s="116">
        <v>0</v>
      </c>
      <c r="G43" s="48">
        <v>0</v>
      </c>
    </row>
    <row r="44" spans="1:7" ht="18.95" customHeight="1" x14ac:dyDescent="0.55000000000000004">
      <c r="A44" s="47"/>
      <c r="B44" s="47"/>
      <c r="C44" s="46"/>
      <c r="D44" s="46"/>
      <c r="E44" s="46" t="s">
        <v>138</v>
      </c>
      <c r="F44" s="188">
        <v>0</v>
      </c>
      <c r="G44" s="48">
        <v>0</v>
      </c>
    </row>
    <row r="45" spans="1:7" ht="18.95" customHeight="1" x14ac:dyDescent="0.55000000000000004">
      <c r="A45" s="47"/>
      <c r="B45" s="47"/>
      <c r="C45" s="46"/>
      <c r="D45" s="46"/>
      <c r="E45" s="46" t="str">
        <f>'[1]6.12.65'!B46</f>
        <v>ละงู</v>
      </c>
      <c r="F45" s="116">
        <v>0</v>
      </c>
      <c r="G45" s="48">
        <v>0</v>
      </c>
    </row>
    <row r="46" spans="1:7" ht="18.95" customHeight="1" x14ac:dyDescent="0.55000000000000004">
      <c r="A46" s="47"/>
      <c r="B46" s="47"/>
      <c r="C46" s="46"/>
      <c r="D46" s="46"/>
      <c r="E46" s="46" t="str">
        <f>'[1]6.12.65'!B47</f>
        <v>ทุ่งหว้า</v>
      </c>
      <c r="F46" s="116">
        <v>0</v>
      </c>
      <c r="G46" s="48">
        <v>0</v>
      </c>
    </row>
    <row r="47" spans="1:7" ht="18.95" customHeight="1" x14ac:dyDescent="0.55000000000000004">
      <c r="A47" s="47"/>
      <c r="B47" s="47"/>
      <c r="C47" s="46"/>
      <c r="D47" s="46"/>
      <c r="E47" s="46" t="str">
        <f>'[1]6.12.65'!B48</f>
        <v>มะนัง</v>
      </c>
      <c r="F47" s="116">
        <v>0</v>
      </c>
      <c r="G47" s="48">
        <v>0</v>
      </c>
    </row>
    <row r="48" spans="1:7" ht="18.95" customHeight="1" x14ac:dyDescent="0.55000000000000004">
      <c r="A48" s="47"/>
      <c r="B48" s="47"/>
      <c r="C48" s="46"/>
      <c r="D48" s="46"/>
      <c r="E48" s="46" t="s">
        <v>139</v>
      </c>
      <c r="F48" s="116">
        <v>0</v>
      </c>
      <c r="G48" s="48">
        <v>0</v>
      </c>
    </row>
    <row r="49" spans="1:8" ht="18.95" customHeight="1" x14ac:dyDescent="0.55000000000000004">
      <c r="A49" s="47"/>
      <c r="B49" s="47"/>
      <c r="C49" s="47">
        <v>2</v>
      </c>
      <c r="D49" s="46"/>
      <c r="E49" s="46" t="s">
        <v>140</v>
      </c>
      <c r="F49" s="188">
        <v>0</v>
      </c>
      <c r="G49" s="188">
        <v>0</v>
      </c>
    </row>
    <row r="50" spans="1:8" ht="20.100000000000001" customHeight="1" x14ac:dyDescent="0.55000000000000004">
      <c r="A50" s="235" t="s">
        <v>141</v>
      </c>
      <c r="B50" s="235"/>
      <c r="C50" s="235"/>
      <c r="D50" s="235"/>
      <c r="E50" s="235"/>
      <c r="F50" s="154">
        <f>SUM(F42:F49)</f>
        <v>0</v>
      </c>
      <c r="G50" s="96">
        <f>SUM(G42:G49)</f>
        <v>0</v>
      </c>
    </row>
    <row r="51" spans="1:8" ht="18.95" customHeight="1" x14ac:dyDescent="0.55000000000000004">
      <c r="A51" s="47">
        <v>5</v>
      </c>
      <c r="B51" s="47" t="s">
        <v>142</v>
      </c>
      <c r="C51" s="46"/>
      <c r="D51" s="46"/>
      <c r="E51" s="57" t="str">
        <f>'[1]6.12.65'!B51</f>
        <v>เมืองนราธิวาส</v>
      </c>
      <c r="F51" s="155">
        <v>0</v>
      </c>
      <c r="G51" s="85">
        <v>0</v>
      </c>
    </row>
    <row r="52" spans="1:8" ht="18.95" customHeight="1" x14ac:dyDescent="0.55000000000000004">
      <c r="A52" s="47"/>
      <c r="B52" s="46"/>
      <c r="C52" s="46"/>
      <c r="D52" s="46"/>
      <c r="E52" s="93" t="str">
        <f>'[1]6.12.65'!B52</f>
        <v>ตากใบ</v>
      </c>
      <c r="F52" s="155">
        <v>0</v>
      </c>
      <c r="G52" s="85">
        <v>0</v>
      </c>
    </row>
    <row r="53" spans="1:8" ht="18.95" customHeight="1" x14ac:dyDescent="0.55000000000000004">
      <c r="A53" s="47"/>
      <c r="B53" s="46"/>
      <c r="C53" s="46"/>
      <c r="D53" s="46"/>
      <c r="E53" s="93" t="str">
        <f>'[1]6.12.65'!B53</f>
        <v>ยี่งอ</v>
      </c>
      <c r="F53" s="155">
        <v>0</v>
      </c>
      <c r="G53" s="85">
        <v>0</v>
      </c>
    </row>
    <row r="54" spans="1:8" ht="18.95" customHeight="1" x14ac:dyDescent="0.55000000000000004">
      <c r="A54" s="46"/>
      <c r="B54" s="46"/>
      <c r="C54" s="46"/>
      <c r="D54" s="46"/>
      <c r="E54" s="93" t="str">
        <f>'[1]6.12.65'!B54</f>
        <v>บาเจาะ</v>
      </c>
      <c r="F54" s="155">
        <v>0</v>
      </c>
      <c r="G54" s="85">
        <v>0</v>
      </c>
    </row>
    <row r="55" spans="1:8" ht="18.95" customHeight="1" x14ac:dyDescent="0.55000000000000004">
      <c r="A55" s="46"/>
      <c r="B55" s="46"/>
      <c r="C55" s="46"/>
      <c r="D55" s="46"/>
      <c r="E55" s="93" t="str">
        <f>'[1]6.12.65'!B55</f>
        <v>สุไหงโก-ลก</v>
      </c>
      <c r="F55" s="155">
        <v>0</v>
      </c>
      <c r="G55" s="85">
        <v>0</v>
      </c>
    </row>
    <row r="56" spans="1:8" ht="18.95" customHeight="1" x14ac:dyDescent="0.55000000000000004">
      <c r="A56" s="46"/>
      <c r="B56" s="46"/>
      <c r="C56" s="46"/>
      <c r="D56" s="46"/>
      <c r="E56" s="93" t="str">
        <f>'[1]6.12.65'!B56</f>
        <v>แว้ง</v>
      </c>
      <c r="F56" s="155">
        <v>0</v>
      </c>
      <c r="G56" s="85">
        <v>0</v>
      </c>
    </row>
    <row r="57" spans="1:8" ht="18.95" customHeight="1" x14ac:dyDescent="0.55000000000000004">
      <c r="A57" s="46"/>
      <c r="B57" s="46"/>
      <c r="C57" s="46"/>
      <c r="D57" s="46"/>
      <c r="E57" s="93" t="str">
        <f>'[1]6.12.65'!B57</f>
        <v>สุคีริน</v>
      </c>
      <c r="F57" s="155">
        <v>0</v>
      </c>
      <c r="G57" s="85">
        <v>0</v>
      </c>
    </row>
    <row r="58" spans="1:8" ht="18.95" customHeight="1" x14ac:dyDescent="0.55000000000000004">
      <c r="A58" s="46"/>
      <c r="B58" s="46"/>
      <c r="C58" s="46"/>
      <c r="D58" s="46"/>
      <c r="E58" s="93" t="str">
        <f>'[1]6.12.65'!B58</f>
        <v>สุไหงปาดี</v>
      </c>
      <c r="F58" s="155">
        <v>0</v>
      </c>
      <c r="G58" s="85">
        <v>0</v>
      </c>
    </row>
    <row r="59" spans="1:8" ht="18.95" customHeight="1" x14ac:dyDescent="0.55000000000000004">
      <c r="A59" s="46"/>
      <c r="B59" s="46"/>
      <c r="C59" s="46"/>
      <c r="D59" s="46"/>
      <c r="E59" s="93" t="str">
        <f>'[1]6.12.65'!B59</f>
        <v>รือเสาะ</v>
      </c>
      <c r="F59" s="155">
        <v>0</v>
      </c>
      <c r="G59" s="85">
        <v>0</v>
      </c>
    </row>
    <row r="60" spans="1:8" ht="18.95" customHeight="1" x14ac:dyDescent="0.55000000000000004">
      <c r="A60" s="46"/>
      <c r="B60" s="46"/>
      <c r="C60" s="46"/>
      <c r="D60" s="46"/>
      <c r="E60" s="93" t="str">
        <f>'[1]6.12.65'!B60</f>
        <v>ศรีสาคร</v>
      </c>
      <c r="F60" s="155">
        <v>0</v>
      </c>
      <c r="G60" s="85">
        <v>0</v>
      </c>
    </row>
    <row r="61" spans="1:8" ht="18.95" customHeight="1" x14ac:dyDescent="0.55000000000000004">
      <c r="A61" s="46"/>
      <c r="B61" s="46"/>
      <c r="C61" s="46"/>
      <c r="D61" s="46"/>
      <c r="E61" s="93" t="str">
        <f>'[1]6.12.65'!B61</f>
        <v>ระแงะ</v>
      </c>
      <c r="F61" s="155">
        <v>0</v>
      </c>
      <c r="G61" s="85">
        <v>0</v>
      </c>
    </row>
    <row r="62" spans="1:8" ht="18.95" customHeight="1" x14ac:dyDescent="0.55000000000000004">
      <c r="A62" s="46"/>
      <c r="B62" s="46"/>
      <c r="C62" s="46"/>
      <c r="D62" s="46"/>
      <c r="E62" s="93" t="str">
        <f>'[1]6.12.65'!B62</f>
        <v>จะแนะ</v>
      </c>
      <c r="F62" s="155">
        <v>0</v>
      </c>
      <c r="G62" s="85">
        <v>0</v>
      </c>
    </row>
    <row r="63" spans="1:8" ht="18.95" customHeight="1" x14ac:dyDescent="0.55000000000000004">
      <c r="A63" s="46"/>
      <c r="B63" s="46"/>
      <c r="C63" s="46"/>
      <c r="D63" s="46"/>
      <c r="E63" s="93" t="str">
        <f>'[1]6.12.65'!B63</f>
        <v>เจาะไอร้อง</v>
      </c>
      <c r="F63" s="155">
        <v>0</v>
      </c>
      <c r="G63" s="85">
        <v>0</v>
      </c>
    </row>
    <row r="64" spans="1:8" ht="20.100000000000001" customHeight="1" x14ac:dyDescent="0.55000000000000004">
      <c r="A64" s="235" t="s">
        <v>143</v>
      </c>
      <c r="B64" s="235"/>
      <c r="C64" s="235"/>
      <c r="D64" s="235"/>
      <c r="E64" s="235"/>
      <c r="F64" s="154">
        <f>SUM(F51:F63)</f>
        <v>0</v>
      </c>
      <c r="G64" s="96">
        <f>SUM(G51:G63)</f>
        <v>0</v>
      </c>
      <c r="H64" s="56"/>
    </row>
    <row r="65" spans="1:13" ht="20.100000000000001" customHeight="1" x14ac:dyDescent="0.7">
      <c r="A65" s="264" t="s">
        <v>144</v>
      </c>
      <c r="B65" s="264"/>
      <c r="C65" s="264"/>
      <c r="D65" s="264"/>
      <c r="E65" s="264"/>
      <c r="F65" s="157">
        <f>SUM(F16,F30,F41,F50,F64)</f>
        <v>68844</v>
      </c>
      <c r="G65" s="97">
        <f>SUM(G16,G30,G41,G50,G64)</f>
        <v>8716</v>
      </c>
    </row>
    <row r="66" spans="1:13" ht="49.5" customHeight="1" x14ac:dyDescent="0.55000000000000004">
      <c r="A66" s="79"/>
      <c r="B66" s="41"/>
      <c r="C66" s="41"/>
      <c r="D66" s="41"/>
      <c r="E66" s="41"/>
      <c r="F66" s="156"/>
      <c r="G66" s="82" t="s">
        <v>107</v>
      </c>
    </row>
    <row r="67" spans="1:13" s="62" customFormat="1" ht="32.25" customHeight="1" x14ac:dyDescent="0.55000000000000004">
      <c r="A67" s="61" t="s">
        <v>31</v>
      </c>
      <c r="F67" s="118">
        <f>F65</f>
        <v>68844</v>
      </c>
      <c r="G67" s="61" t="s">
        <v>32</v>
      </c>
      <c r="H67" s="64"/>
      <c r="I67" s="61"/>
      <c r="J67" s="64"/>
      <c r="M67" s="64"/>
    </row>
    <row r="68" spans="1:13" s="61" customFormat="1" ht="21.75" x14ac:dyDescent="0.5">
      <c r="A68" s="239" t="s">
        <v>33</v>
      </c>
      <c r="B68" s="239"/>
      <c r="C68" s="239"/>
      <c r="D68" s="239"/>
      <c r="E68" s="239"/>
      <c r="F68" s="118">
        <f>G65</f>
        <v>8716</v>
      </c>
      <c r="G68" s="61" t="s">
        <v>34</v>
      </c>
      <c r="I68" s="65"/>
    </row>
    <row r="69" spans="1:13" x14ac:dyDescent="0.55000000000000004">
      <c r="H69" s="56"/>
      <c r="I69" s="49"/>
      <c r="J69" s="56"/>
      <c r="M69" s="56"/>
    </row>
    <row r="70" spans="1:13" s="68" customFormat="1" ht="32.25" customHeight="1" x14ac:dyDescent="0.2">
      <c r="A70" s="265" t="s">
        <v>360</v>
      </c>
      <c r="B70" s="265"/>
      <c r="C70" s="265"/>
      <c r="D70" s="265"/>
      <c r="E70" s="265"/>
      <c r="F70" s="265"/>
      <c r="G70" s="265"/>
      <c r="H70" s="66"/>
      <c r="I70" s="67"/>
      <c r="J70" s="66"/>
      <c r="M70" s="66"/>
    </row>
    <row r="71" spans="1:13" ht="50.1" customHeight="1" x14ac:dyDescent="0.55000000000000004">
      <c r="E71" s="60"/>
      <c r="G71" s="70" t="s">
        <v>129</v>
      </c>
      <c r="I71" s="49"/>
    </row>
    <row r="72" spans="1:13" x14ac:dyDescent="0.55000000000000004">
      <c r="I72" s="49"/>
    </row>
    <row r="73" spans="1:13" x14ac:dyDescent="0.55000000000000004">
      <c r="E73" s="56"/>
      <c r="I73" s="49"/>
    </row>
    <row r="74" spans="1:13" x14ac:dyDescent="0.55000000000000004">
      <c r="I74" s="49"/>
    </row>
    <row r="75" spans="1:13" x14ac:dyDescent="0.55000000000000004">
      <c r="E75" s="71"/>
      <c r="J75" s="56"/>
      <c r="M75" s="56"/>
    </row>
    <row r="76" spans="1:13" x14ac:dyDescent="0.55000000000000004">
      <c r="H76" s="51"/>
      <c r="I76" s="56"/>
    </row>
    <row r="83" spans="1:2" x14ac:dyDescent="0.55000000000000004">
      <c r="A83" s="72"/>
      <c r="B83" s="73"/>
    </row>
    <row r="84" spans="1:2" x14ac:dyDescent="0.55000000000000004">
      <c r="A84" s="72"/>
      <c r="B84" s="73"/>
    </row>
    <row r="85" spans="1:2" x14ac:dyDescent="0.55000000000000004">
      <c r="A85" s="72"/>
      <c r="B85" s="73"/>
    </row>
    <row r="86" spans="1:2" x14ac:dyDescent="0.55000000000000004">
      <c r="A86" s="72"/>
      <c r="B86" s="72"/>
    </row>
    <row r="87" spans="1:2" x14ac:dyDescent="0.55000000000000004">
      <c r="A87" s="72"/>
      <c r="B87" s="73"/>
    </row>
    <row r="88" spans="1:2" x14ac:dyDescent="0.55000000000000004">
      <c r="A88" s="72"/>
      <c r="B88" s="72"/>
    </row>
    <row r="89" spans="1:2" x14ac:dyDescent="0.55000000000000004">
      <c r="A89" s="72"/>
      <c r="B89" s="73"/>
    </row>
    <row r="90" spans="1:2" x14ac:dyDescent="0.55000000000000004">
      <c r="A90" s="72"/>
      <c r="B90" s="72"/>
    </row>
    <row r="91" spans="1:2" x14ac:dyDescent="0.55000000000000004">
      <c r="A91" s="73"/>
      <c r="B91" s="73"/>
    </row>
    <row r="92" spans="1:2" x14ac:dyDescent="0.55000000000000004">
      <c r="A92" s="73"/>
      <c r="B92" s="72"/>
    </row>
    <row r="93" spans="1:2" x14ac:dyDescent="0.55000000000000004">
      <c r="A93" s="72"/>
      <c r="B93" s="73"/>
    </row>
    <row r="94" spans="1:2" x14ac:dyDescent="0.55000000000000004">
      <c r="A94" s="72"/>
      <c r="B94" s="73"/>
    </row>
    <row r="95" spans="1:2" x14ac:dyDescent="0.55000000000000004">
      <c r="A95" s="72"/>
      <c r="B95" s="73"/>
    </row>
    <row r="96" spans="1:2" x14ac:dyDescent="0.55000000000000004">
      <c r="A96" s="72"/>
      <c r="B96" s="72"/>
    </row>
    <row r="97" spans="1:2" x14ac:dyDescent="0.55000000000000004">
      <c r="A97" s="73"/>
      <c r="B97" s="73"/>
    </row>
    <row r="98" spans="1:2" x14ac:dyDescent="0.55000000000000004">
      <c r="A98" s="72"/>
      <c r="B98" s="72"/>
    </row>
    <row r="99" spans="1:2" x14ac:dyDescent="0.55000000000000004">
      <c r="A99" s="72"/>
      <c r="B99" s="73"/>
    </row>
    <row r="100" spans="1:2" x14ac:dyDescent="0.55000000000000004">
      <c r="A100" s="73"/>
      <c r="B100" s="72"/>
    </row>
    <row r="101" spans="1:2" x14ac:dyDescent="0.55000000000000004">
      <c r="A101" s="73"/>
      <c r="B101" s="72"/>
    </row>
    <row r="102" spans="1:2" x14ac:dyDescent="0.55000000000000004">
      <c r="A102" s="73"/>
      <c r="B102" s="73"/>
    </row>
    <row r="103" spans="1:2" x14ac:dyDescent="0.55000000000000004">
      <c r="A103" s="73"/>
      <c r="B103" s="73"/>
    </row>
    <row r="104" spans="1:2" x14ac:dyDescent="0.55000000000000004">
      <c r="A104" s="72"/>
      <c r="B104" s="73"/>
    </row>
    <row r="105" spans="1:2" x14ac:dyDescent="0.55000000000000004">
      <c r="A105" s="72"/>
      <c r="B105" s="73"/>
    </row>
    <row r="106" spans="1:2" x14ac:dyDescent="0.55000000000000004">
      <c r="A106" s="72"/>
      <c r="B106" s="73"/>
    </row>
    <row r="107" spans="1:2" x14ac:dyDescent="0.55000000000000004">
      <c r="A107" s="73"/>
      <c r="B107" s="73"/>
    </row>
    <row r="108" spans="1:2" x14ac:dyDescent="0.55000000000000004">
      <c r="A108" s="73"/>
      <c r="B108" s="72"/>
    </row>
    <row r="109" spans="1:2" x14ac:dyDescent="0.55000000000000004">
      <c r="A109" s="73"/>
      <c r="B109" s="73"/>
    </row>
  </sheetData>
  <mergeCells count="10">
    <mergeCell ref="A1:G1"/>
    <mergeCell ref="A2:G2"/>
    <mergeCell ref="A16:E16"/>
    <mergeCell ref="A30:E30"/>
    <mergeCell ref="A41:E41"/>
    <mergeCell ref="A50:E50"/>
    <mergeCell ref="A64:E64"/>
    <mergeCell ref="A65:E65"/>
    <mergeCell ref="A68:E68"/>
    <mergeCell ref="A70:G70"/>
  </mergeCells>
  <pageMargins left="0.27559055118110198" right="0.23622047244094499" top="0.28000000000000003" bottom="0.66929133858267698" header="0.23" footer="0.31496062992126"/>
  <pageSetup paperSize="9" scale="91" orientation="portrait" r:id="rId1"/>
  <rowBreaks count="1" manualBreakCount="1">
    <brk id="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DF0EF"/>
  </sheetPr>
  <dimension ref="A1:M62"/>
  <sheetViews>
    <sheetView showGridLines="0" view="pageBreakPreview" zoomScale="110" zoomScaleNormal="110" workbookViewId="0">
      <pane ySplit="3" topLeftCell="A4" activePane="bottomLeft" state="frozen"/>
      <selection pane="bottomLeft" activeCell="A25" sqref="A25"/>
    </sheetView>
  </sheetViews>
  <sheetFormatPr defaultColWidth="9.125" defaultRowHeight="24" x14ac:dyDescent="0.55000000000000004"/>
  <cols>
    <col min="1" max="1" width="6.125" style="42" customWidth="1"/>
    <col min="2" max="2" width="17.125" style="42" customWidth="1"/>
    <col min="3" max="3" width="8.625" style="42" customWidth="1"/>
    <col min="4" max="4" width="13.75" style="42" customWidth="1"/>
    <col min="5" max="5" width="21" style="42" customWidth="1"/>
    <col min="6" max="6" width="18.375" style="42" customWidth="1"/>
    <col min="7" max="7" width="16.625" style="42" customWidth="1"/>
    <col min="8" max="8" width="28.75" style="42" customWidth="1"/>
    <col min="9" max="9" width="11.375" style="42" customWidth="1"/>
    <col min="10" max="10" width="27.25" style="42" customWidth="1"/>
    <col min="11" max="12" width="9.125" style="42"/>
    <col min="13" max="13" width="15.375" style="42" customWidth="1"/>
    <col min="14" max="16384" width="9.125" style="42"/>
  </cols>
  <sheetData>
    <row r="1" spans="1:9" x14ac:dyDescent="0.55000000000000004">
      <c r="A1" s="266" t="s">
        <v>323</v>
      </c>
      <c r="B1" s="266"/>
      <c r="C1" s="266"/>
      <c r="D1" s="266"/>
      <c r="E1" s="266"/>
      <c r="F1" s="266"/>
      <c r="G1" s="266"/>
    </row>
    <row r="2" spans="1:9" x14ac:dyDescent="0.55000000000000004">
      <c r="A2" s="267"/>
      <c r="B2" s="267"/>
      <c r="C2" s="267"/>
      <c r="D2" s="267"/>
      <c r="E2" s="267"/>
      <c r="F2" s="267"/>
      <c r="G2" s="267"/>
    </row>
    <row r="3" spans="1:9" x14ac:dyDescent="0.55000000000000004">
      <c r="A3" s="89" t="s">
        <v>0</v>
      </c>
      <c r="B3" s="89" t="s">
        <v>1</v>
      </c>
      <c r="C3" s="89" t="s">
        <v>2</v>
      </c>
      <c r="D3" s="89" t="s">
        <v>3</v>
      </c>
      <c r="E3" s="89" t="s">
        <v>4</v>
      </c>
      <c r="F3" s="89" t="s">
        <v>5</v>
      </c>
      <c r="G3" s="89" t="s">
        <v>6</v>
      </c>
      <c r="H3" s="51"/>
      <c r="I3" s="56"/>
    </row>
    <row r="4" spans="1:9" ht="20.100000000000001" customHeight="1" x14ac:dyDescent="0.55000000000000004">
      <c r="A4" s="47">
        <v>1</v>
      </c>
      <c r="B4" s="46" t="s">
        <v>145</v>
      </c>
      <c r="C4" s="47"/>
      <c r="D4" s="46"/>
      <c r="E4" s="47" t="s">
        <v>146</v>
      </c>
      <c r="F4" s="152">
        <v>0</v>
      </c>
      <c r="G4" s="152">
        <v>0</v>
      </c>
    </row>
    <row r="5" spans="1:9" ht="20.100000000000001" customHeight="1" x14ac:dyDescent="0.55000000000000004">
      <c r="A5" s="47"/>
      <c r="B5" s="46"/>
      <c r="C5" s="47"/>
      <c r="D5" s="46"/>
      <c r="E5" s="47" t="s">
        <v>147</v>
      </c>
      <c r="F5" s="152">
        <v>0</v>
      </c>
      <c r="G5" s="152">
        <v>0</v>
      </c>
    </row>
    <row r="6" spans="1:9" ht="20.100000000000001" customHeight="1" x14ac:dyDescent="0.55000000000000004">
      <c r="A6" s="47"/>
      <c r="B6" s="47"/>
      <c r="C6" s="47"/>
      <c r="D6" s="47"/>
      <c r="E6" s="47" t="s">
        <v>148</v>
      </c>
      <c r="F6" s="152">
        <v>0</v>
      </c>
      <c r="G6" s="152">
        <v>0</v>
      </c>
      <c r="H6" s="51"/>
      <c r="I6" s="56"/>
    </row>
    <row r="7" spans="1:9" ht="20.100000000000001" customHeight="1" x14ac:dyDescent="0.55000000000000004">
      <c r="A7" s="47"/>
      <c r="B7" s="47"/>
      <c r="C7" s="47"/>
      <c r="D7" s="47"/>
      <c r="E7" s="47" t="s">
        <v>149</v>
      </c>
      <c r="F7" s="152">
        <v>0</v>
      </c>
      <c r="G7" s="152">
        <v>0</v>
      </c>
      <c r="H7" s="51"/>
    </row>
    <row r="8" spans="1:9" ht="20.100000000000001" customHeight="1" x14ac:dyDescent="0.55000000000000004">
      <c r="A8" s="47"/>
      <c r="B8" s="47"/>
      <c r="C8" s="47"/>
      <c r="D8" s="47"/>
      <c r="E8" s="47" t="s">
        <v>150</v>
      </c>
      <c r="F8" s="152">
        <v>0</v>
      </c>
      <c r="G8" s="152">
        <v>0</v>
      </c>
      <c r="H8" s="51"/>
      <c r="I8" s="56"/>
    </row>
    <row r="9" spans="1:9" ht="20.100000000000001" customHeight="1" x14ac:dyDescent="0.55000000000000004">
      <c r="A9" s="47"/>
      <c r="B9" s="47"/>
      <c r="C9" s="47"/>
      <c r="D9" s="47"/>
      <c r="E9" s="47" t="s">
        <v>151</v>
      </c>
      <c r="F9" s="152">
        <v>0</v>
      </c>
      <c r="G9" s="152">
        <v>0</v>
      </c>
      <c r="H9" s="51"/>
    </row>
    <row r="10" spans="1:9" ht="20.100000000000001" customHeight="1" x14ac:dyDescent="0.55000000000000004">
      <c r="A10" s="235" t="s">
        <v>152</v>
      </c>
      <c r="B10" s="235"/>
      <c r="C10" s="235"/>
      <c r="D10" s="235"/>
      <c r="E10" s="235"/>
      <c r="F10" s="185">
        <f>SUM(F4:F9)</f>
        <v>0</v>
      </c>
      <c r="G10" s="185">
        <f>SUM(G4:G9)</f>
        <v>0</v>
      </c>
      <c r="I10" s="56"/>
    </row>
    <row r="11" spans="1:9" ht="20.100000000000001" customHeight="1" x14ac:dyDescent="0.55000000000000004">
      <c r="A11" s="47">
        <v>2</v>
      </c>
      <c r="B11" s="50" t="s">
        <v>153</v>
      </c>
      <c r="C11" s="76"/>
      <c r="D11" s="76"/>
      <c r="E11" s="47" t="s">
        <v>154</v>
      </c>
      <c r="F11" s="152">
        <v>0</v>
      </c>
      <c r="G11" s="152">
        <v>0</v>
      </c>
    </row>
    <row r="12" spans="1:9" ht="20.100000000000001" customHeight="1" x14ac:dyDescent="0.55000000000000004">
      <c r="A12" s="47"/>
      <c r="B12" s="50"/>
      <c r="C12" s="76"/>
      <c r="D12" s="76"/>
      <c r="E12" s="47" t="s">
        <v>155</v>
      </c>
      <c r="F12" s="152">
        <v>0</v>
      </c>
      <c r="G12" s="152">
        <v>0</v>
      </c>
      <c r="H12" s="60"/>
    </row>
    <row r="13" spans="1:9" ht="20.100000000000001" customHeight="1" x14ac:dyDescent="0.55000000000000004">
      <c r="A13" s="47"/>
      <c r="B13" s="50"/>
      <c r="C13" s="76"/>
      <c r="D13" s="76"/>
      <c r="E13" s="47" t="s">
        <v>156</v>
      </c>
      <c r="F13" s="152">
        <v>0</v>
      </c>
      <c r="G13" s="152">
        <v>0</v>
      </c>
    </row>
    <row r="14" spans="1:9" ht="20.100000000000001" customHeight="1" x14ac:dyDescent="0.55000000000000004">
      <c r="A14" s="47"/>
      <c r="B14" s="50"/>
      <c r="C14" s="76"/>
      <c r="D14" s="76"/>
      <c r="E14" s="47" t="s">
        <v>157</v>
      </c>
      <c r="F14" s="152">
        <v>0</v>
      </c>
      <c r="G14" s="152">
        <v>0</v>
      </c>
      <c r="I14" s="56"/>
    </row>
    <row r="15" spans="1:9" ht="20.25" customHeight="1" x14ac:dyDescent="0.55000000000000004">
      <c r="A15" s="236" t="s">
        <v>158</v>
      </c>
      <c r="B15" s="237"/>
      <c r="C15" s="237"/>
      <c r="D15" s="237"/>
      <c r="E15" s="238"/>
      <c r="F15" s="186">
        <f>SUM(F11:F14)</f>
        <v>0</v>
      </c>
      <c r="G15" s="185">
        <f>SUM(G11:G14)</f>
        <v>0</v>
      </c>
      <c r="H15" s="51"/>
    </row>
    <row r="16" spans="1:9" x14ac:dyDescent="0.55000000000000004">
      <c r="A16" s="47">
        <v>3</v>
      </c>
      <c r="B16" s="46" t="s">
        <v>159</v>
      </c>
      <c r="C16" s="47"/>
      <c r="D16" s="46"/>
      <c r="E16" s="47"/>
      <c r="F16" s="152">
        <v>323</v>
      </c>
      <c r="G16" s="152">
        <v>8</v>
      </c>
      <c r="I16" s="56"/>
    </row>
    <row r="17" spans="1:13" x14ac:dyDescent="0.55000000000000004">
      <c r="A17" s="47">
        <v>4</v>
      </c>
      <c r="B17" s="46" t="s">
        <v>160</v>
      </c>
      <c r="C17" s="47"/>
      <c r="D17" s="46"/>
      <c r="E17" s="47"/>
      <c r="F17" s="152">
        <v>0</v>
      </c>
      <c r="G17" s="152">
        <v>0</v>
      </c>
    </row>
    <row r="18" spans="1:13" x14ac:dyDescent="0.55000000000000004">
      <c r="A18" s="47">
        <v>5</v>
      </c>
      <c r="B18" s="46" t="s">
        <v>161</v>
      </c>
      <c r="C18" s="47"/>
      <c r="D18" s="46"/>
      <c r="E18" s="47"/>
      <c r="F18" s="152">
        <v>0</v>
      </c>
      <c r="G18" s="152">
        <v>0</v>
      </c>
      <c r="I18" s="56"/>
    </row>
    <row r="19" spans="1:13" x14ac:dyDescent="0.55000000000000004">
      <c r="A19" s="47">
        <v>6</v>
      </c>
      <c r="B19" s="46" t="s">
        <v>162</v>
      </c>
      <c r="C19" s="47"/>
      <c r="D19" s="46"/>
      <c r="E19" s="47"/>
      <c r="F19" s="152">
        <v>17</v>
      </c>
      <c r="G19" s="152">
        <v>2</v>
      </c>
    </row>
    <row r="20" spans="1:13" x14ac:dyDescent="0.55000000000000004">
      <c r="A20" s="228" t="s">
        <v>163</v>
      </c>
      <c r="B20" s="229"/>
      <c r="C20" s="229"/>
      <c r="D20" s="229"/>
      <c r="E20" s="230"/>
      <c r="F20" s="199">
        <f>SUM(F10,F15,F16:F19)</f>
        <v>340</v>
      </c>
      <c r="G20" s="59">
        <f>SUM(G10,G15,G16:G19)</f>
        <v>10</v>
      </c>
      <c r="H20" s="60"/>
      <c r="I20" s="56"/>
    </row>
    <row r="21" spans="1:13" s="62" customFormat="1" ht="32.25" customHeight="1" x14ac:dyDescent="0.55000000000000004">
      <c r="A21" s="62" t="s">
        <v>31</v>
      </c>
      <c r="F21" s="184">
        <f>F20</f>
        <v>340</v>
      </c>
      <c r="G21" s="62" t="s">
        <v>32</v>
      </c>
      <c r="H21" s="64"/>
      <c r="J21" s="64"/>
      <c r="M21" s="64"/>
    </row>
    <row r="22" spans="1:13" s="62" customFormat="1" x14ac:dyDescent="0.55000000000000004">
      <c r="A22" s="231" t="s">
        <v>33</v>
      </c>
      <c r="B22" s="231"/>
      <c r="C22" s="231"/>
      <c r="D22" s="231"/>
      <c r="E22" s="231"/>
      <c r="F22" s="184">
        <f>G20</f>
        <v>10</v>
      </c>
      <c r="G22" s="62" t="s">
        <v>34</v>
      </c>
      <c r="I22" s="64"/>
    </row>
    <row r="23" spans="1:13" x14ac:dyDescent="0.55000000000000004">
      <c r="H23" s="56"/>
      <c r="J23" s="56"/>
      <c r="M23" s="56"/>
    </row>
    <row r="24" spans="1:13" s="68" customFormat="1" ht="32.25" customHeight="1" x14ac:dyDescent="0.2">
      <c r="A24" s="232" t="s">
        <v>363</v>
      </c>
      <c r="B24" s="232"/>
      <c r="C24" s="232"/>
      <c r="D24" s="232"/>
      <c r="E24" s="232"/>
      <c r="F24" s="232"/>
      <c r="G24" s="232"/>
      <c r="H24" s="66"/>
      <c r="I24" s="66"/>
      <c r="J24" s="66"/>
      <c r="M24" s="66"/>
    </row>
    <row r="25" spans="1:13" ht="60.95" customHeight="1" x14ac:dyDescent="0.55000000000000004">
      <c r="E25" s="60"/>
      <c r="F25" s="69"/>
      <c r="G25" s="70" t="s">
        <v>35</v>
      </c>
    </row>
    <row r="27" spans="1:13" x14ac:dyDescent="0.55000000000000004">
      <c r="E27" s="56"/>
    </row>
    <row r="29" spans="1:13" x14ac:dyDescent="0.55000000000000004">
      <c r="E29" s="71"/>
      <c r="J29" s="56"/>
      <c r="M29" s="56"/>
    </row>
    <row r="30" spans="1:13" x14ac:dyDescent="0.55000000000000004">
      <c r="H30" s="51"/>
      <c r="I30" s="56"/>
    </row>
    <row r="37" spans="1:2" x14ac:dyDescent="0.55000000000000004">
      <c r="A37" s="56"/>
    </row>
    <row r="38" spans="1:2" x14ac:dyDescent="0.55000000000000004">
      <c r="A38" s="56"/>
    </row>
    <row r="39" spans="1:2" x14ac:dyDescent="0.55000000000000004">
      <c r="A39" s="56"/>
    </row>
    <row r="40" spans="1:2" x14ac:dyDescent="0.55000000000000004">
      <c r="A40" s="56"/>
      <c r="B40" s="56"/>
    </row>
    <row r="41" spans="1:2" x14ac:dyDescent="0.55000000000000004">
      <c r="A41" s="56"/>
    </row>
    <row r="42" spans="1:2" x14ac:dyDescent="0.55000000000000004">
      <c r="A42" s="56"/>
      <c r="B42" s="56"/>
    </row>
    <row r="43" spans="1:2" x14ac:dyDescent="0.55000000000000004">
      <c r="A43" s="56"/>
    </row>
    <row r="44" spans="1:2" x14ac:dyDescent="0.55000000000000004">
      <c r="A44" s="56"/>
      <c r="B44" s="56"/>
    </row>
    <row r="46" spans="1:2" x14ac:dyDescent="0.55000000000000004">
      <c r="B46" s="56"/>
    </row>
    <row r="47" spans="1:2" x14ac:dyDescent="0.55000000000000004">
      <c r="A47" s="56"/>
    </row>
    <row r="48" spans="1:2" x14ac:dyDescent="0.55000000000000004">
      <c r="A48" s="56"/>
    </row>
    <row r="49" spans="1:2" x14ac:dyDescent="0.55000000000000004">
      <c r="A49" s="56"/>
    </row>
    <row r="50" spans="1:2" x14ac:dyDescent="0.55000000000000004">
      <c r="A50" s="56"/>
      <c r="B50" s="56"/>
    </row>
    <row r="52" spans="1:2" x14ac:dyDescent="0.55000000000000004">
      <c r="A52" s="56"/>
      <c r="B52" s="56"/>
    </row>
    <row r="53" spans="1:2" x14ac:dyDescent="0.55000000000000004">
      <c r="A53" s="56"/>
    </row>
    <row r="54" spans="1:2" x14ac:dyDescent="0.55000000000000004">
      <c r="B54" s="56"/>
    </row>
    <row r="55" spans="1:2" x14ac:dyDescent="0.55000000000000004">
      <c r="B55" s="56"/>
    </row>
    <row r="58" spans="1:2" x14ac:dyDescent="0.55000000000000004">
      <c r="A58" s="56"/>
    </row>
    <row r="59" spans="1:2" x14ac:dyDescent="0.55000000000000004">
      <c r="A59" s="56"/>
    </row>
    <row r="60" spans="1:2" x14ac:dyDescent="0.55000000000000004">
      <c r="A60" s="56"/>
    </row>
    <row r="62" spans="1:2" x14ac:dyDescent="0.55000000000000004">
      <c r="B62" s="56"/>
    </row>
  </sheetData>
  <mergeCells count="7">
    <mergeCell ref="A22:E22"/>
    <mergeCell ref="A24:G24"/>
    <mergeCell ref="A1:G1"/>
    <mergeCell ref="A2:G2"/>
    <mergeCell ref="A10:E10"/>
    <mergeCell ref="A15:E15"/>
    <mergeCell ref="A20:E20"/>
  </mergeCells>
  <pageMargins left="0.27559055118110198" right="0.23622047244094499" top="0.70866141732283505" bottom="0.66929133858267698" header="0.31496062992126" footer="0.31496062992126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A1:M107"/>
  <sheetViews>
    <sheetView showGridLines="0" view="pageBreakPreview" zoomScale="110" zoomScaleNormal="120" zoomScaleSheetLayoutView="110" workbookViewId="0">
      <pane ySplit="3" topLeftCell="A52" activePane="bottomLeft" state="frozen"/>
      <selection pane="bottomLeft" activeCell="H30" sqref="H30:H31"/>
    </sheetView>
  </sheetViews>
  <sheetFormatPr defaultColWidth="9.125" defaultRowHeight="24" x14ac:dyDescent="0.55000000000000004"/>
  <cols>
    <col min="1" max="1" width="6.125" style="42" customWidth="1"/>
    <col min="2" max="2" width="20.625" style="42" customWidth="1"/>
    <col min="3" max="3" width="7.25" style="42" customWidth="1"/>
    <col min="4" max="4" width="15.625" style="42" customWidth="1"/>
    <col min="5" max="5" width="17.125" style="42" customWidth="1"/>
    <col min="6" max="6" width="18.375" style="133" customWidth="1"/>
    <col min="7" max="7" width="16.625" style="42" customWidth="1"/>
    <col min="8" max="8" width="28.75" style="42" customWidth="1"/>
    <col min="9" max="9" width="11.375" style="42" customWidth="1"/>
    <col min="10" max="10" width="27.25" style="42" customWidth="1"/>
    <col min="11" max="12" width="9.125" style="42"/>
    <col min="13" max="13" width="15.375" style="42" customWidth="1"/>
    <col min="14" max="16384" width="9.125" style="42"/>
  </cols>
  <sheetData>
    <row r="1" spans="1:9" ht="33.950000000000003" customHeight="1" x14ac:dyDescent="0.55000000000000004">
      <c r="A1" s="268" t="s">
        <v>243</v>
      </c>
      <c r="B1" s="268"/>
      <c r="C1" s="268"/>
      <c r="D1" s="268"/>
      <c r="E1" s="268"/>
      <c r="F1" s="268"/>
      <c r="G1" s="268"/>
    </row>
    <row r="2" spans="1:9" ht="6" customHeight="1" x14ac:dyDescent="0.6">
      <c r="A2" s="260"/>
      <c r="B2" s="260"/>
      <c r="C2" s="260"/>
      <c r="D2" s="260"/>
      <c r="E2" s="260"/>
      <c r="F2" s="260"/>
      <c r="G2" s="260"/>
    </row>
    <row r="3" spans="1:9" s="44" customFormat="1" ht="23.1" customHeight="1" x14ac:dyDescent="0.2">
      <c r="A3" s="43" t="s">
        <v>0</v>
      </c>
      <c r="B3" s="43" t="s">
        <v>1</v>
      </c>
      <c r="C3" s="43" t="s">
        <v>2</v>
      </c>
      <c r="D3" s="43" t="s">
        <v>3</v>
      </c>
      <c r="E3" s="43" t="s">
        <v>4</v>
      </c>
      <c r="F3" s="128" t="s">
        <v>5</v>
      </c>
      <c r="G3" s="43" t="s">
        <v>6</v>
      </c>
    </row>
    <row r="4" spans="1:9" x14ac:dyDescent="0.55000000000000004">
      <c r="A4" s="45" t="s">
        <v>164</v>
      </c>
      <c r="B4" s="46" t="s">
        <v>165</v>
      </c>
      <c r="C4" s="47"/>
      <c r="D4" s="46"/>
      <c r="E4" s="47"/>
      <c r="F4" s="188">
        <v>0</v>
      </c>
      <c r="G4" s="188">
        <v>0</v>
      </c>
      <c r="I4" s="49"/>
    </row>
    <row r="5" spans="1:9" x14ac:dyDescent="0.55000000000000004">
      <c r="A5" s="45" t="s">
        <v>87</v>
      </c>
      <c r="B5" s="46" t="s">
        <v>166</v>
      </c>
      <c r="C5" s="47">
        <v>3</v>
      </c>
      <c r="D5" s="46" t="s">
        <v>269</v>
      </c>
      <c r="E5" s="47" t="s">
        <v>256</v>
      </c>
      <c r="F5" s="116">
        <v>132.05000000000001</v>
      </c>
      <c r="G5" s="48">
        <v>15</v>
      </c>
      <c r="I5" s="49"/>
    </row>
    <row r="6" spans="1:9" x14ac:dyDescent="0.55000000000000004">
      <c r="A6" s="45"/>
      <c r="B6" s="46"/>
      <c r="C6" s="47">
        <v>13</v>
      </c>
      <c r="D6" s="46" t="s">
        <v>291</v>
      </c>
      <c r="E6" s="47" t="s">
        <v>19</v>
      </c>
      <c r="F6" s="116">
        <v>18.05</v>
      </c>
      <c r="G6" s="48">
        <v>1</v>
      </c>
      <c r="I6" s="49"/>
    </row>
    <row r="7" spans="1:9" s="145" customFormat="1" x14ac:dyDescent="0.55000000000000004">
      <c r="A7" s="143"/>
      <c r="B7" s="144"/>
      <c r="C7" s="147">
        <v>4</v>
      </c>
      <c r="D7" s="148" t="s">
        <v>270</v>
      </c>
      <c r="E7" s="147" t="s">
        <v>271</v>
      </c>
      <c r="F7" s="149">
        <v>289.39999999999998</v>
      </c>
      <c r="G7" s="150">
        <v>18</v>
      </c>
      <c r="I7" s="146"/>
    </row>
    <row r="8" spans="1:9" s="145" customFormat="1" x14ac:dyDescent="0.55000000000000004">
      <c r="A8" s="143"/>
      <c r="B8" s="144"/>
      <c r="C8" s="147">
        <v>9</v>
      </c>
      <c r="D8" s="148" t="s">
        <v>292</v>
      </c>
      <c r="E8" s="147" t="s">
        <v>293</v>
      </c>
      <c r="F8" s="149">
        <v>7</v>
      </c>
      <c r="G8" s="150">
        <v>2</v>
      </c>
      <c r="I8" s="146"/>
    </row>
    <row r="9" spans="1:9" s="145" customFormat="1" x14ac:dyDescent="0.55000000000000004">
      <c r="A9" s="143"/>
      <c r="B9" s="144"/>
      <c r="C9" s="147">
        <v>2</v>
      </c>
      <c r="D9" s="148" t="s">
        <v>269</v>
      </c>
      <c r="E9" s="147" t="s">
        <v>256</v>
      </c>
      <c r="F9" s="149">
        <v>13.95</v>
      </c>
      <c r="G9" s="150">
        <v>2</v>
      </c>
      <c r="I9" s="146"/>
    </row>
    <row r="10" spans="1:9" s="145" customFormat="1" x14ac:dyDescent="0.55000000000000004">
      <c r="A10" s="143"/>
      <c r="B10" s="144"/>
      <c r="C10" s="147">
        <v>11</v>
      </c>
      <c r="D10" s="148" t="s">
        <v>291</v>
      </c>
      <c r="E10" s="147" t="s">
        <v>19</v>
      </c>
      <c r="F10" s="149">
        <v>38.700000000000003</v>
      </c>
      <c r="G10" s="150">
        <v>1</v>
      </c>
      <c r="I10" s="146"/>
    </row>
    <row r="11" spans="1:9" x14ac:dyDescent="0.55000000000000004">
      <c r="A11" s="45"/>
      <c r="B11" s="46"/>
      <c r="C11" s="47">
        <v>5</v>
      </c>
      <c r="D11" s="46" t="s">
        <v>272</v>
      </c>
      <c r="E11" s="47" t="s">
        <v>273</v>
      </c>
      <c r="F11" s="116">
        <v>63.05</v>
      </c>
      <c r="G11" s="48">
        <v>6</v>
      </c>
      <c r="I11" s="49"/>
    </row>
    <row r="12" spans="1:9" x14ac:dyDescent="0.55000000000000004">
      <c r="A12" s="45"/>
      <c r="B12" s="46"/>
      <c r="C12" s="47">
        <v>5</v>
      </c>
      <c r="D12" s="46" t="s">
        <v>274</v>
      </c>
      <c r="E12" s="47" t="s">
        <v>275</v>
      </c>
      <c r="F12" s="116">
        <v>21.1</v>
      </c>
      <c r="G12" s="48">
        <v>1</v>
      </c>
      <c r="I12" s="49"/>
    </row>
    <row r="13" spans="1:9" x14ac:dyDescent="0.55000000000000004">
      <c r="A13" s="45"/>
      <c r="B13" s="46"/>
      <c r="C13" s="47">
        <v>10</v>
      </c>
      <c r="D13" s="46" t="s">
        <v>276</v>
      </c>
      <c r="E13" s="47" t="s">
        <v>275</v>
      </c>
      <c r="F13" s="116">
        <v>4.8499999999999996</v>
      </c>
      <c r="G13" s="48">
        <v>1</v>
      </c>
      <c r="I13" s="49"/>
    </row>
    <row r="14" spans="1:9" x14ac:dyDescent="0.55000000000000004">
      <c r="A14" s="45"/>
      <c r="B14" s="46"/>
      <c r="C14" s="47">
        <v>2</v>
      </c>
      <c r="D14" s="46" t="s">
        <v>276</v>
      </c>
      <c r="E14" s="47" t="s">
        <v>275</v>
      </c>
      <c r="F14" s="116">
        <v>276.52999999999997</v>
      </c>
      <c r="G14" s="48">
        <v>23</v>
      </c>
      <c r="I14" s="49"/>
    </row>
    <row r="15" spans="1:9" x14ac:dyDescent="0.55000000000000004">
      <c r="A15" s="45"/>
      <c r="B15" s="46"/>
      <c r="C15" s="47">
        <v>1</v>
      </c>
      <c r="D15" s="46" t="s">
        <v>276</v>
      </c>
      <c r="E15" s="47" t="s">
        <v>275</v>
      </c>
      <c r="F15" s="116">
        <v>52.63</v>
      </c>
      <c r="G15" s="48">
        <v>5</v>
      </c>
      <c r="I15" s="49"/>
    </row>
    <row r="16" spans="1:9" x14ac:dyDescent="0.55000000000000004">
      <c r="A16" s="45"/>
      <c r="B16" s="46"/>
      <c r="C16" s="47">
        <v>6</v>
      </c>
      <c r="D16" s="46" t="s">
        <v>274</v>
      </c>
      <c r="E16" s="47" t="s">
        <v>275</v>
      </c>
      <c r="F16" s="116">
        <v>24.55</v>
      </c>
      <c r="G16" s="48">
        <v>3</v>
      </c>
      <c r="I16" s="49"/>
    </row>
    <row r="17" spans="1:13" x14ac:dyDescent="0.55000000000000004">
      <c r="A17" s="45"/>
      <c r="B17" s="46"/>
      <c r="C17" s="47">
        <v>6</v>
      </c>
      <c r="D17" s="46" t="s">
        <v>276</v>
      </c>
      <c r="E17" s="47" t="s">
        <v>275</v>
      </c>
      <c r="F17" s="116">
        <v>8.19</v>
      </c>
      <c r="G17" s="48">
        <v>1</v>
      </c>
      <c r="I17" s="49"/>
    </row>
    <row r="18" spans="1:13" x14ac:dyDescent="0.55000000000000004">
      <c r="A18" s="45"/>
      <c r="B18" s="46"/>
      <c r="C18" s="47">
        <v>2</v>
      </c>
      <c r="D18" s="46" t="s">
        <v>294</v>
      </c>
      <c r="E18" s="47" t="s">
        <v>295</v>
      </c>
      <c r="F18" s="116">
        <v>18</v>
      </c>
      <c r="G18" s="48">
        <v>2</v>
      </c>
      <c r="I18" s="49"/>
    </row>
    <row r="19" spans="1:13" x14ac:dyDescent="0.55000000000000004">
      <c r="A19" s="45"/>
      <c r="B19" s="46"/>
      <c r="C19" s="47">
        <v>13</v>
      </c>
      <c r="D19" s="46" t="s">
        <v>298</v>
      </c>
      <c r="E19" s="47" t="s">
        <v>271</v>
      </c>
      <c r="F19" s="116">
        <v>21.76</v>
      </c>
      <c r="G19" s="48">
        <v>2</v>
      </c>
      <c r="I19" s="49"/>
    </row>
    <row r="20" spans="1:13" x14ac:dyDescent="0.55000000000000004">
      <c r="A20" s="45"/>
      <c r="B20" s="46"/>
      <c r="C20" s="47">
        <v>9</v>
      </c>
      <c r="D20" s="50" t="s">
        <v>299</v>
      </c>
      <c r="E20" s="47" t="s">
        <v>19</v>
      </c>
      <c r="F20" s="116">
        <v>5.3</v>
      </c>
      <c r="G20" s="48">
        <v>1</v>
      </c>
      <c r="I20" s="49"/>
    </row>
    <row r="21" spans="1:13" x14ac:dyDescent="0.55000000000000004">
      <c r="A21" s="236" t="s">
        <v>262</v>
      </c>
      <c r="B21" s="237"/>
      <c r="C21" s="237"/>
      <c r="D21" s="237"/>
      <c r="E21" s="237"/>
      <c r="F21" s="129">
        <f>SUM(F5:F20)</f>
        <v>995.1099999999999</v>
      </c>
      <c r="G21" s="129">
        <f>SUM(G5:G20)</f>
        <v>84</v>
      </c>
      <c r="H21" s="51"/>
      <c r="I21" s="52"/>
      <c r="J21" s="56"/>
      <c r="M21" s="56"/>
    </row>
    <row r="22" spans="1:13" x14ac:dyDescent="0.55000000000000004">
      <c r="A22" s="45" t="s">
        <v>93</v>
      </c>
      <c r="B22" s="46" t="s">
        <v>167</v>
      </c>
      <c r="C22" s="47"/>
      <c r="D22" s="46"/>
      <c r="E22" s="47"/>
      <c r="F22" s="188">
        <v>0</v>
      </c>
      <c r="G22" s="188">
        <v>0</v>
      </c>
      <c r="I22" s="49"/>
    </row>
    <row r="23" spans="1:13" x14ac:dyDescent="0.55000000000000004">
      <c r="A23" s="45" t="s">
        <v>102</v>
      </c>
      <c r="B23" s="46" t="s">
        <v>168</v>
      </c>
      <c r="C23" s="47"/>
      <c r="D23" s="46"/>
      <c r="E23" s="47"/>
      <c r="F23" s="188">
        <v>0</v>
      </c>
      <c r="G23" s="188">
        <v>0</v>
      </c>
      <c r="I23" s="49"/>
    </row>
    <row r="24" spans="1:13" x14ac:dyDescent="0.55000000000000004">
      <c r="A24" s="45" t="s">
        <v>108</v>
      </c>
      <c r="B24" s="46" t="s">
        <v>169</v>
      </c>
      <c r="C24" s="47"/>
      <c r="D24" s="46"/>
      <c r="E24" s="47"/>
      <c r="F24" s="188">
        <v>0</v>
      </c>
      <c r="G24" s="188">
        <v>0</v>
      </c>
      <c r="I24" s="49"/>
    </row>
    <row r="25" spans="1:13" x14ac:dyDescent="0.55000000000000004">
      <c r="A25" s="45" t="s">
        <v>116</v>
      </c>
      <c r="B25" s="46" t="s">
        <v>170</v>
      </c>
      <c r="C25" s="47"/>
      <c r="D25" s="46"/>
      <c r="E25" s="47"/>
      <c r="F25" s="188">
        <v>0</v>
      </c>
      <c r="G25" s="188">
        <v>0</v>
      </c>
      <c r="I25" s="49"/>
    </row>
    <row r="26" spans="1:13" x14ac:dyDescent="0.55000000000000004">
      <c r="A26" s="45" t="s">
        <v>171</v>
      </c>
      <c r="B26" s="46" t="s">
        <v>172</v>
      </c>
      <c r="C26" s="47"/>
      <c r="D26" s="46"/>
      <c r="E26" s="47"/>
      <c r="F26" s="188">
        <v>0</v>
      </c>
      <c r="G26" s="188">
        <v>0</v>
      </c>
      <c r="I26" s="49"/>
    </row>
    <row r="27" spans="1:13" x14ac:dyDescent="0.55000000000000004">
      <c r="A27" s="45" t="s">
        <v>173</v>
      </c>
      <c r="B27" s="46" t="s">
        <v>174</v>
      </c>
      <c r="C27" s="47"/>
      <c r="D27" s="46"/>
      <c r="E27" s="47"/>
      <c r="F27" s="188">
        <v>0</v>
      </c>
      <c r="G27" s="188">
        <v>0</v>
      </c>
      <c r="I27" s="49"/>
    </row>
    <row r="28" spans="1:13" x14ac:dyDescent="0.55000000000000004">
      <c r="A28" s="45" t="s">
        <v>175</v>
      </c>
      <c r="B28" s="46" t="s">
        <v>176</v>
      </c>
      <c r="C28" s="47"/>
      <c r="D28" s="46"/>
      <c r="E28" s="47"/>
      <c r="F28" s="188">
        <v>0</v>
      </c>
      <c r="G28" s="188">
        <v>0</v>
      </c>
      <c r="I28" s="49"/>
    </row>
    <row r="29" spans="1:13" x14ac:dyDescent="0.55000000000000004">
      <c r="A29" s="45" t="s">
        <v>177</v>
      </c>
      <c r="B29" s="50" t="s">
        <v>178</v>
      </c>
      <c r="C29" s="47"/>
      <c r="D29" s="47"/>
      <c r="E29" s="47"/>
      <c r="F29" s="188">
        <v>0</v>
      </c>
      <c r="G29" s="188">
        <v>0</v>
      </c>
      <c r="H29" s="51"/>
      <c r="I29" s="52"/>
    </row>
    <row r="30" spans="1:13" s="211" customFormat="1" x14ac:dyDescent="0.55000000000000004">
      <c r="A30" s="203" t="s">
        <v>179</v>
      </c>
      <c r="B30" s="204" t="s">
        <v>180</v>
      </c>
      <c r="C30" s="205">
        <v>4</v>
      </c>
      <c r="D30" s="205" t="s">
        <v>181</v>
      </c>
      <c r="E30" s="205" t="s">
        <v>182</v>
      </c>
      <c r="F30" s="206"/>
      <c r="G30" s="207"/>
      <c r="H30" s="208"/>
      <c r="I30" s="209"/>
      <c r="J30" s="210"/>
      <c r="M30" s="210"/>
    </row>
    <row r="31" spans="1:13" s="211" customFormat="1" x14ac:dyDescent="0.55000000000000004">
      <c r="A31" s="203"/>
      <c r="B31" s="204"/>
      <c r="C31" s="205">
        <v>3</v>
      </c>
      <c r="D31" s="205" t="s">
        <v>184</v>
      </c>
      <c r="E31" s="205" t="s">
        <v>185</v>
      </c>
      <c r="F31" s="206"/>
      <c r="G31" s="207"/>
      <c r="H31" s="208"/>
      <c r="I31" s="209"/>
      <c r="J31" s="210"/>
      <c r="M31" s="210"/>
    </row>
    <row r="32" spans="1:13" s="211" customFormat="1" x14ac:dyDescent="0.55000000000000004">
      <c r="A32" s="203"/>
      <c r="B32" s="204"/>
      <c r="C32" s="205">
        <v>4</v>
      </c>
      <c r="D32" s="205" t="s">
        <v>257</v>
      </c>
      <c r="E32" s="205" t="s">
        <v>258</v>
      </c>
      <c r="F32" s="206">
        <v>37</v>
      </c>
      <c r="G32" s="207">
        <v>3</v>
      </c>
      <c r="H32" s="208" t="s">
        <v>364</v>
      </c>
      <c r="I32" s="209"/>
      <c r="J32" s="210"/>
      <c r="M32" s="210"/>
    </row>
    <row r="33" spans="1:13" s="211" customFormat="1" x14ac:dyDescent="0.55000000000000004">
      <c r="A33" s="203"/>
      <c r="B33" s="204"/>
      <c r="C33" s="205">
        <v>5</v>
      </c>
      <c r="D33" s="205" t="s">
        <v>257</v>
      </c>
      <c r="E33" s="205" t="s">
        <v>258</v>
      </c>
      <c r="F33" s="206">
        <v>39</v>
      </c>
      <c r="G33" s="207">
        <v>4</v>
      </c>
      <c r="H33" s="208" t="s">
        <v>364</v>
      </c>
      <c r="I33" s="209"/>
      <c r="J33" s="210"/>
      <c r="M33" s="210"/>
    </row>
    <row r="34" spans="1:13" s="211" customFormat="1" x14ac:dyDescent="0.55000000000000004">
      <c r="A34" s="203"/>
      <c r="B34" s="204"/>
      <c r="C34" s="205">
        <v>6</v>
      </c>
      <c r="D34" s="205" t="s">
        <v>257</v>
      </c>
      <c r="E34" s="205" t="s">
        <v>258</v>
      </c>
      <c r="F34" s="206">
        <v>120</v>
      </c>
      <c r="G34" s="207">
        <v>11</v>
      </c>
      <c r="H34" s="208" t="s">
        <v>364</v>
      </c>
      <c r="I34" s="209"/>
      <c r="J34" s="210"/>
      <c r="M34" s="210"/>
    </row>
    <row r="35" spans="1:13" s="211" customFormat="1" x14ac:dyDescent="0.55000000000000004">
      <c r="A35" s="203"/>
      <c r="B35" s="204"/>
      <c r="C35" s="205">
        <v>2</v>
      </c>
      <c r="D35" s="205" t="s">
        <v>257</v>
      </c>
      <c r="E35" s="205" t="s">
        <v>258</v>
      </c>
      <c r="F35" s="206">
        <v>11</v>
      </c>
      <c r="G35" s="207">
        <v>1</v>
      </c>
      <c r="H35" s="208" t="s">
        <v>364</v>
      </c>
      <c r="I35" s="209"/>
      <c r="J35" s="210"/>
      <c r="M35" s="210"/>
    </row>
    <row r="36" spans="1:13" s="211" customFormat="1" x14ac:dyDescent="0.55000000000000004">
      <c r="A36" s="203"/>
      <c r="B36" s="204"/>
      <c r="C36" s="205">
        <v>10</v>
      </c>
      <c r="D36" s="205" t="s">
        <v>257</v>
      </c>
      <c r="E36" s="205" t="s">
        <v>258</v>
      </c>
      <c r="F36" s="206">
        <v>52</v>
      </c>
      <c r="G36" s="207">
        <v>4</v>
      </c>
      <c r="H36" s="208" t="s">
        <v>364</v>
      </c>
      <c r="I36" s="209"/>
      <c r="J36" s="210"/>
      <c r="M36" s="210"/>
    </row>
    <row r="37" spans="1:13" s="211" customFormat="1" x14ac:dyDescent="0.55000000000000004">
      <c r="A37" s="203"/>
      <c r="B37" s="204"/>
      <c r="C37" s="205">
        <v>4</v>
      </c>
      <c r="D37" s="205" t="s">
        <v>277</v>
      </c>
      <c r="E37" s="205" t="s">
        <v>259</v>
      </c>
      <c r="F37" s="206"/>
      <c r="G37" s="207"/>
      <c r="H37" s="208" t="s">
        <v>364</v>
      </c>
      <c r="I37" s="209"/>
      <c r="J37" s="210"/>
      <c r="M37" s="210"/>
    </row>
    <row r="38" spans="1:13" s="211" customFormat="1" x14ac:dyDescent="0.55000000000000004">
      <c r="A38" s="203"/>
      <c r="B38" s="204"/>
      <c r="C38" s="205">
        <v>1</v>
      </c>
      <c r="D38" s="205" t="s">
        <v>278</v>
      </c>
      <c r="E38" s="205" t="s">
        <v>283</v>
      </c>
      <c r="F38" s="206">
        <v>74</v>
      </c>
      <c r="G38" s="207">
        <v>8</v>
      </c>
      <c r="H38" s="208" t="s">
        <v>364</v>
      </c>
      <c r="I38" s="209"/>
      <c r="J38" s="210"/>
      <c r="M38" s="210"/>
    </row>
    <row r="39" spans="1:13" s="211" customFormat="1" x14ac:dyDescent="0.55000000000000004">
      <c r="A39" s="203"/>
      <c r="B39" s="204"/>
      <c r="C39" s="205">
        <v>4</v>
      </c>
      <c r="D39" s="205" t="s">
        <v>278</v>
      </c>
      <c r="E39" s="205" t="s">
        <v>283</v>
      </c>
      <c r="F39" s="206">
        <v>6</v>
      </c>
      <c r="G39" s="207">
        <v>1</v>
      </c>
      <c r="H39" s="208" t="s">
        <v>364</v>
      </c>
      <c r="I39" s="209"/>
      <c r="J39" s="210"/>
      <c r="M39" s="210"/>
    </row>
    <row r="40" spans="1:13" s="211" customFormat="1" x14ac:dyDescent="0.55000000000000004">
      <c r="A40" s="203"/>
      <c r="B40" s="204"/>
      <c r="C40" s="205">
        <v>2</v>
      </c>
      <c r="D40" s="205" t="s">
        <v>279</v>
      </c>
      <c r="E40" s="205" t="s">
        <v>19</v>
      </c>
      <c r="F40" s="206"/>
      <c r="G40" s="207"/>
      <c r="H40" s="208"/>
      <c r="I40" s="209"/>
      <c r="J40" s="210"/>
      <c r="M40" s="210"/>
    </row>
    <row r="41" spans="1:13" s="211" customFormat="1" x14ac:dyDescent="0.55000000000000004">
      <c r="A41" s="203"/>
      <c r="B41" s="204"/>
      <c r="C41" s="205">
        <v>11</v>
      </c>
      <c r="D41" s="205" t="s">
        <v>280</v>
      </c>
      <c r="E41" s="205" t="s">
        <v>284</v>
      </c>
      <c r="F41" s="206"/>
      <c r="G41" s="207"/>
      <c r="H41" s="208"/>
      <c r="I41" s="209"/>
      <c r="J41" s="210"/>
      <c r="M41" s="210"/>
    </row>
    <row r="42" spans="1:13" s="211" customFormat="1" x14ac:dyDescent="0.55000000000000004">
      <c r="A42" s="203"/>
      <c r="B42" s="204"/>
      <c r="C42" s="205">
        <v>3</v>
      </c>
      <c r="D42" s="205" t="s">
        <v>281</v>
      </c>
      <c r="E42" s="205" t="s">
        <v>182</v>
      </c>
      <c r="F42" s="206"/>
      <c r="G42" s="207"/>
      <c r="H42" s="208"/>
      <c r="I42" s="209"/>
      <c r="J42" s="210"/>
      <c r="M42" s="210"/>
    </row>
    <row r="43" spans="1:13" s="211" customFormat="1" x14ac:dyDescent="0.55000000000000004">
      <c r="A43" s="203"/>
      <c r="B43" s="204"/>
      <c r="C43" s="205">
        <v>3</v>
      </c>
      <c r="D43" s="205" t="s">
        <v>282</v>
      </c>
      <c r="E43" s="205" t="s">
        <v>285</v>
      </c>
      <c r="F43" s="206"/>
      <c r="G43" s="207"/>
      <c r="H43" s="208"/>
      <c r="I43" s="209"/>
      <c r="J43" s="210"/>
      <c r="M43" s="210"/>
    </row>
    <row r="44" spans="1:13" s="211" customFormat="1" x14ac:dyDescent="0.55000000000000004">
      <c r="A44" s="203"/>
      <c r="B44" s="204"/>
      <c r="C44" s="205">
        <v>2</v>
      </c>
      <c r="D44" s="205" t="s">
        <v>300</v>
      </c>
      <c r="E44" s="205" t="s">
        <v>301</v>
      </c>
      <c r="F44" s="206"/>
      <c r="G44" s="207"/>
      <c r="H44" s="208"/>
      <c r="I44" s="209"/>
      <c r="J44" s="210"/>
      <c r="M44" s="210"/>
    </row>
    <row r="45" spans="1:13" s="211" customFormat="1" x14ac:dyDescent="0.55000000000000004">
      <c r="A45" s="203"/>
      <c r="B45" s="204"/>
      <c r="C45" s="205">
        <v>7</v>
      </c>
      <c r="D45" s="205" t="s">
        <v>302</v>
      </c>
      <c r="E45" s="205" t="s">
        <v>19</v>
      </c>
      <c r="F45" s="206"/>
      <c r="G45" s="207"/>
      <c r="H45" s="208"/>
      <c r="I45" s="209"/>
      <c r="J45" s="210"/>
      <c r="M45" s="210"/>
    </row>
    <row r="46" spans="1:13" s="211" customFormat="1" x14ac:dyDescent="0.55000000000000004">
      <c r="A46" s="203"/>
      <c r="B46" s="204"/>
      <c r="C46" s="205">
        <v>4</v>
      </c>
      <c r="D46" s="205" t="s">
        <v>300</v>
      </c>
      <c r="E46" s="205" t="s">
        <v>301</v>
      </c>
      <c r="F46" s="206"/>
      <c r="G46" s="207"/>
      <c r="H46" s="208"/>
      <c r="I46" s="209"/>
      <c r="J46" s="210"/>
      <c r="M46" s="210"/>
    </row>
    <row r="47" spans="1:13" s="211" customFormat="1" x14ac:dyDescent="0.55000000000000004">
      <c r="A47" s="203"/>
      <c r="B47" s="204"/>
      <c r="C47" s="205">
        <v>4</v>
      </c>
      <c r="D47" s="205" t="s">
        <v>303</v>
      </c>
      <c r="E47" s="205" t="s">
        <v>301</v>
      </c>
      <c r="F47" s="206"/>
      <c r="G47" s="207"/>
      <c r="H47" s="208"/>
      <c r="I47" s="209"/>
      <c r="J47" s="210"/>
      <c r="M47" s="210"/>
    </row>
    <row r="48" spans="1:13" s="211" customFormat="1" x14ac:dyDescent="0.55000000000000004">
      <c r="A48" s="203"/>
      <c r="B48" s="204"/>
      <c r="C48" s="205">
        <v>7</v>
      </c>
      <c r="D48" s="205" t="s">
        <v>302</v>
      </c>
      <c r="E48" s="205" t="s">
        <v>19</v>
      </c>
      <c r="F48" s="206"/>
      <c r="G48" s="207"/>
      <c r="H48" s="208"/>
      <c r="I48" s="209"/>
      <c r="J48" s="210"/>
      <c r="M48" s="210"/>
    </row>
    <row r="49" spans="1:13" s="211" customFormat="1" x14ac:dyDescent="0.55000000000000004">
      <c r="A49" s="203"/>
      <c r="B49" s="204"/>
      <c r="C49" s="205">
        <v>4</v>
      </c>
      <c r="D49" s="205" t="s">
        <v>277</v>
      </c>
      <c r="E49" s="205" t="s">
        <v>259</v>
      </c>
      <c r="F49" s="206"/>
      <c r="G49" s="207"/>
      <c r="H49" s="208"/>
      <c r="I49" s="209"/>
      <c r="J49" s="210"/>
      <c r="M49" s="210"/>
    </row>
    <row r="50" spans="1:13" s="211" customFormat="1" x14ac:dyDescent="0.55000000000000004">
      <c r="A50" s="203"/>
      <c r="B50" s="204"/>
      <c r="C50" s="205">
        <v>1</v>
      </c>
      <c r="D50" s="205" t="s">
        <v>278</v>
      </c>
      <c r="E50" s="205" t="s">
        <v>283</v>
      </c>
      <c r="F50" s="206"/>
      <c r="G50" s="207"/>
      <c r="H50" s="208"/>
      <c r="I50" s="209"/>
      <c r="J50" s="210"/>
      <c r="M50" s="210"/>
    </row>
    <row r="51" spans="1:13" s="211" customFormat="1" x14ac:dyDescent="0.55000000000000004">
      <c r="A51" s="203"/>
      <c r="B51" s="204"/>
      <c r="C51" s="205">
        <v>7</v>
      </c>
      <c r="D51" s="205" t="s">
        <v>304</v>
      </c>
      <c r="E51" s="205" t="s">
        <v>185</v>
      </c>
      <c r="F51" s="206"/>
      <c r="G51" s="207"/>
      <c r="H51" s="208"/>
      <c r="I51" s="209"/>
      <c r="J51" s="210"/>
      <c r="M51" s="210"/>
    </row>
    <row r="52" spans="1:13" s="211" customFormat="1" x14ac:dyDescent="0.55000000000000004">
      <c r="A52" s="203"/>
      <c r="B52" s="204"/>
      <c r="C52" s="205">
        <v>3</v>
      </c>
      <c r="D52" s="205" t="s">
        <v>184</v>
      </c>
      <c r="E52" s="205" t="s">
        <v>185</v>
      </c>
      <c r="F52" s="206"/>
      <c r="G52" s="207"/>
      <c r="H52" s="208"/>
      <c r="I52" s="209"/>
      <c r="J52" s="210"/>
      <c r="M52" s="210"/>
    </row>
    <row r="53" spans="1:13" x14ac:dyDescent="0.55000000000000004">
      <c r="A53" s="236" t="s">
        <v>241</v>
      </c>
      <c r="B53" s="237"/>
      <c r="C53" s="237"/>
      <c r="D53" s="237"/>
      <c r="E53" s="237"/>
      <c r="F53" s="129">
        <f>SUM(F30:F52)</f>
        <v>339</v>
      </c>
      <c r="G53" s="202">
        <f>SUM(G30:G52)</f>
        <v>32</v>
      </c>
      <c r="H53" s="51"/>
      <c r="I53" s="52"/>
      <c r="J53" s="56"/>
      <c r="M53" s="56"/>
    </row>
    <row r="54" spans="1:13" x14ac:dyDescent="0.55000000000000004">
      <c r="A54" s="45" t="s">
        <v>183</v>
      </c>
      <c r="B54" s="53" t="s">
        <v>187</v>
      </c>
      <c r="C54" s="54">
        <v>22</v>
      </c>
      <c r="D54" s="54" t="s">
        <v>188</v>
      </c>
      <c r="E54" s="54" t="s">
        <v>189</v>
      </c>
      <c r="F54" s="130">
        <v>466.95</v>
      </c>
      <c r="G54" s="55">
        <v>37</v>
      </c>
      <c r="H54" s="51"/>
      <c r="I54" s="52"/>
      <c r="J54" s="56"/>
      <c r="M54" s="56"/>
    </row>
    <row r="55" spans="1:13" x14ac:dyDescent="0.55000000000000004">
      <c r="A55" s="45"/>
      <c r="B55" s="53"/>
      <c r="C55" s="54">
        <v>10</v>
      </c>
      <c r="D55" s="54" t="s">
        <v>240</v>
      </c>
      <c r="E55" s="54" t="s">
        <v>189</v>
      </c>
      <c r="F55" s="130">
        <v>314.55</v>
      </c>
      <c r="G55" s="55">
        <v>27</v>
      </c>
      <c r="H55" s="51"/>
      <c r="I55" s="52"/>
      <c r="J55" s="56"/>
      <c r="M55" s="56"/>
    </row>
    <row r="56" spans="1:13" x14ac:dyDescent="0.55000000000000004">
      <c r="A56" s="45"/>
      <c r="B56" s="53"/>
      <c r="C56" s="54">
        <v>8</v>
      </c>
      <c r="D56" s="54" t="s">
        <v>240</v>
      </c>
      <c r="E56" s="54" t="s">
        <v>189</v>
      </c>
      <c r="F56" s="130">
        <v>1219.22</v>
      </c>
      <c r="G56" s="55">
        <v>131</v>
      </c>
      <c r="H56" s="51"/>
      <c r="I56" s="52"/>
      <c r="J56" s="56"/>
      <c r="M56" s="56"/>
    </row>
    <row r="57" spans="1:13" s="62" customFormat="1" x14ac:dyDescent="0.55000000000000004">
      <c r="A57" s="269" t="s">
        <v>242</v>
      </c>
      <c r="B57" s="270"/>
      <c r="C57" s="270"/>
      <c r="D57" s="270"/>
      <c r="E57" s="270"/>
      <c r="F57" s="131">
        <f>SUM(F54:F56)</f>
        <v>2000.72</v>
      </c>
      <c r="G57" s="74">
        <f>SUM(G54:G56)</f>
        <v>195</v>
      </c>
      <c r="H57" s="75"/>
      <c r="I57" s="65"/>
      <c r="J57" s="64"/>
      <c r="M57" s="64"/>
    </row>
    <row r="58" spans="1:13" x14ac:dyDescent="0.55000000000000004">
      <c r="A58" s="45" t="s">
        <v>186</v>
      </c>
      <c r="B58" s="50" t="s">
        <v>191</v>
      </c>
      <c r="C58" s="47">
        <v>7</v>
      </c>
      <c r="D58" s="47" t="s">
        <v>330</v>
      </c>
      <c r="E58" s="47" t="s">
        <v>313</v>
      </c>
      <c r="F58" s="116">
        <v>0</v>
      </c>
      <c r="G58" s="48">
        <v>0</v>
      </c>
      <c r="H58" s="51"/>
      <c r="I58" s="52"/>
      <c r="J58" s="56"/>
      <c r="M58" s="56"/>
    </row>
    <row r="59" spans="1:13" x14ac:dyDescent="0.55000000000000004">
      <c r="A59" s="45"/>
      <c r="B59" s="50"/>
      <c r="C59" s="47">
        <v>7</v>
      </c>
      <c r="D59" s="47" t="s">
        <v>305</v>
      </c>
      <c r="E59" s="47" t="s">
        <v>306</v>
      </c>
      <c r="F59" s="116">
        <v>0</v>
      </c>
      <c r="G59" s="151">
        <v>0</v>
      </c>
      <c r="H59" s="51"/>
      <c r="I59" s="52"/>
      <c r="J59" s="56"/>
      <c r="M59" s="56"/>
    </row>
    <row r="60" spans="1:13" x14ac:dyDescent="0.55000000000000004">
      <c r="A60" s="45"/>
      <c r="B60" s="50"/>
      <c r="C60" s="47">
        <v>14</v>
      </c>
      <c r="D60" s="47" t="s">
        <v>296</v>
      </c>
      <c r="E60" s="47" t="s">
        <v>297</v>
      </c>
      <c r="F60" s="116">
        <v>0</v>
      </c>
      <c r="G60" s="151">
        <v>0</v>
      </c>
      <c r="H60" s="51"/>
      <c r="I60" s="52"/>
      <c r="J60" s="56"/>
      <c r="M60" s="56"/>
    </row>
    <row r="61" spans="1:13" x14ac:dyDescent="0.55000000000000004">
      <c r="A61" s="271" t="s">
        <v>260</v>
      </c>
      <c r="B61" s="272"/>
      <c r="C61" s="272"/>
      <c r="D61" s="272"/>
      <c r="E61" s="272"/>
      <c r="F61" s="132">
        <f>SUM(F58:F60)</f>
        <v>0</v>
      </c>
      <c r="G61" s="132">
        <f>SUM(G58:G60)</f>
        <v>0</v>
      </c>
      <c r="H61" s="51"/>
      <c r="I61" s="52"/>
      <c r="J61" s="56"/>
      <c r="M61" s="56"/>
    </row>
    <row r="62" spans="1:13" x14ac:dyDescent="0.55000000000000004">
      <c r="A62" s="45" t="s">
        <v>190</v>
      </c>
      <c r="B62" s="50" t="s">
        <v>193</v>
      </c>
      <c r="C62" s="47"/>
      <c r="D62" s="47"/>
      <c r="E62" s="47"/>
      <c r="F62" s="188">
        <v>0</v>
      </c>
      <c r="G62" s="188">
        <v>0</v>
      </c>
      <c r="H62" s="51"/>
      <c r="I62" s="49"/>
      <c r="J62" s="56"/>
      <c r="M62" s="56"/>
    </row>
    <row r="63" spans="1:13" x14ac:dyDescent="0.55000000000000004">
      <c r="A63" s="45" t="s">
        <v>192</v>
      </c>
      <c r="B63" s="57" t="s">
        <v>194</v>
      </c>
      <c r="C63" s="58"/>
      <c r="D63" s="58" t="s">
        <v>195</v>
      </c>
      <c r="E63" s="58" t="s">
        <v>196</v>
      </c>
      <c r="F63" s="190">
        <v>0</v>
      </c>
      <c r="G63" s="190">
        <v>0</v>
      </c>
      <c r="H63" s="51"/>
      <c r="I63" s="52"/>
      <c r="J63" s="56"/>
      <c r="M63" s="56"/>
    </row>
    <row r="64" spans="1:13" x14ac:dyDescent="0.55000000000000004">
      <c r="A64" s="273" t="s">
        <v>261</v>
      </c>
      <c r="B64" s="274"/>
      <c r="C64" s="274"/>
      <c r="D64" s="274"/>
      <c r="E64" s="274"/>
      <c r="F64" s="191">
        <v>0</v>
      </c>
      <c r="G64" s="192">
        <f>SUM(G63)</f>
        <v>0</v>
      </c>
      <c r="H64" s="51"/>
      <c r="I64" s="52"/>
      <c r="J64" s="56"/>
      <c r="M64" s="56"/>
    </row>
    <row r="65" spans="1:13" x14ac:dyDescent="0.55000000000000004">
      <c r="A65" s="228" t="s">
        <v>197</v>
      </c>
      <c r="B65" s="229"/>
      <c r="C65" s="229"/>
      <c r="D65" s="229"/>
      <c r="E65" s="230"/>
      <c r="F65" s="117">
        <f>SUM(F4+F21+F22+F23+F24+F25+F26+F27+F28+F29+F53+F57+F61+F62+F63)</f>
        <v>3334.83</v>
      </c>
      <c r="G65" s="59">
        <f>SUM(G21+G53+G57+G61+G64)</f>
        <v>311</v>
      </c>
      <c r="H65" s="60"/>
      <c r="I65" s="52"/>
    </row>
    <row r="66" spans="1:13" s="62" customFormat="1" ht="32.25" customHeight="1" x14ac:dyDescent="0.55000000000000004">
      <c r="A66" s="61" t="s">
        <v>31</v>
      </c>
      <c r="F66" s="118">
        <f>F65</f>
        <v>3334.83</v>
      </c>
      <c r="G66" s="61" t="s">
        <v>32</v>
      </c>
      <c r="H66" s="64"/>
      <c r="I66" s="61"/>
      <c r="J66" s="64"/>
      <c r="M66" s="64"/>
    </row>
    <row r="67" spans="1:13" s="61" customFormat="1" ht="21.75" x14ac:dyDescent="0.5">
      <c r="A67" s="239" t="s">
        <v>198</v>
      </c>
      <c r="B67" s="239"/>
      <c r="C67" s="239"/>
      <c r="D67" s="239"/>
      <c r="E67" s="239"/>
      <c r="F67" s="118">
        <f>G65</f>
        <v>311</v>
      </c>
      <c r="G67" s="61" t="s">
        <v>34</v>
      </c>
      <c r="I67" s="65"/>
    </row>
    <row r="68" spans="1:13" s="68" customFormat="1" ht="32.25" customHeight="1" x14ac:dyDescent="0.2">
      <c r="A68" s="265" t="s">
        <v>363</v>
      </c>
      <c r="B68" s="265"/>
      <c r="C68" s="265"/>
      <c r="D68" s="265"/>
      <c r="E68" s="265"/>
      <c r="F68" s="265"/>
      <c r="G68" s="265"/>
      <c r="H68" s="66"/>
      <c r="I68" s="67"/>
      <c r="J68" s="66"/>
      <c r="M68" s="66"/>
    </row>
    <row r="69" spans="1:13" ht="51" customHeight="1" x14ac:dyDescent="0.55000000000000004">
      <c r="A69" s="42" t="s">
        <v>361</v>
      </c>
      <c r="E69" s="60"/>
      <c r="G69" s="70" t="s">
        <v>35</v>
      </c>
      <c r="I69" s="49"/>
    </row>
    <row r="70" spans="1:13" x14ac:dyDescent="0.55000000000000004">
      <c r="I70" s="49"/>
    </row>
    <row r="71" spans="1:13" x14ac:dyDescent="0.55000000000000004">
      <c r="E71" s="56"/>
      <c r="I71" s="49"/>
    </row>
    <row r="72" spans="1:13" x14ac:dyDescent="0.55000000000000004">
      <c r="I72" s="49"/>
    </row>
    <row r="73" spans="1:13" x14ac:dyDescent="0.55000000000000004">
      <c r="E73" s="71"/>
      <c r="J73" s="56"/>
      <c r="M73" s="56"/>
    </row>
    <row r="74" spans="1:13" x14ac:dyDescent="0.55000000000000004">
      <c r="H74" s="51"/>
      <c r="I74" s="56"/>
    </row>
    <row r="81" spans="1:2" x14ac:dyDescent="0.55000000000000004">
      <c r="A81" s="72"/>
      <c r="B81" s="73"/>
    </row>
    <row r="82" spans="1:2" x14ac:dyDescent="0.55000000000000004">
      <c r="A82" s="72"/>
      <c r="B82" s="73"/>
    </row>
    <row r="83" spans="1:2" x14ac:dyDescent="0.55000000000000004">
      <c r="A83" s="72"/>
      <c r="B83" s="73"/>
    </row>
    <row r="84" spans="1:2" x14ac:dyDescent="0.55000000000000004">
      <c r="A84" s="72"/>
      <c r="B84" s="72"/>
    </row>
    <row r="85" spans="1:2" x14ac:dyDescent="0.55000000000000004">
      <c r="A85" s="72"/>
      <c r="B85" s="73"/>
    </row>
    <row r="86" spans="1:2" x14ac:dyDescent="0.55000000000000004">
      <c r="A86" s="72"/>
      <c r="B86" s="72"/>
    </row>
    <row r="87" spans="1:2" x14ac:dyDescent="0.55000000000000004">
      <c r="A87" s="72"/>
      <c r="B87" s="73"/>
    </row>
    <row r="88" spans="1:2" x14ac:dyDescent="0.55000000000000004">
      <c r="A88" s="72"/>
      <c r="B88" s="72"/>
    </row>
    <row r="89" spans="1:2" x14ac:dyDescent="0.55000000000000004">
      <c r="A89" s="73"/>
      <c r="B89" s="73"/>
    </row>
    <row r="90" spans="1:2" x14ac:dyDescent="0.55000000000000004">
      <c r="A90" s="73"/>
      <c r="B90" s="72"/>
    </row>
    <row r="91" spans="1:2" x14ac:dyDescent="0.55000000000000004">
      <c r="A91" s="72"/>
      <c r="B91" s="73"/>
    </row>
    <row r="92" spans="1:2" x14ac:dyDescent="0.55000000000000004">
      <c r="A92" s="72"/>
      <c r="B92" s="73"/>
    </row>
    <row r="93" spans="1:2" x14ac:dyDescent="0.55000000000000004">
      <c r="A93" s="72"/>
      <c r="B93" s="73"/>
    </row>
    <row r="94" spans="1:2" x14ac:dyDescent="0.55000000000000004">
      <c r="A94" s="72"/>
      <c r="B94" s="72"/>
    </row>
    <row r="95" spans="1:2" x14ac:dyDescent="0.55000000000000004">
      <c r="A95" s="73"/>
      <c r="B95" s="73"/>
    </row>
    <row r="96" spans="1:2" x14ac:dyDescent="0.55000000000000004">
      <c r="A96" s="72"/>
      <c r="B96" s="72"/>
    </row>
    <row r="97" spans="1:2" x14ac:dyDescent="0.55000000000000004">
      <c r="A97" s="72"/>
      <c r="B97" s="73"/>
    </row>
    <row r="98" spans="1:2" x14ac:dyDescent="0.55000000000000004">
      <c r="A98" s="73"/>
      <c r="B98" s="72"/>
    </row>
    <row r="99" spans="1:2" x14ac:dyDescent="0.55000000000000004">
      <c r="A99" s="73"/>
      <c r="B99" s="72"/>
    </row>
    <row r="100" spans="1:2" x14ac:dyDescent="0.55000000000000004">
      <c r="A100" s="73"/>
      <c r="B100" s="73"/>
    </row>
    <row r="101" spans="1:2" x14ac:dyDescent="0.55000000000000004">
      <c r="A101" s="73"/>
      <c r="B101" s="73"/>
    </row>
    <row r="102" spans="1:2" x14ac:dyDescent="0.55000000000000004">
      <c r="A102" s="72"/>
      <c r="B102" s="73"/>
    </row>
    <row r="103" spans="1:2" x14ac:dyDescent="0.55000000000000004">
      <c r="A103" s="72"/>
      <c r="B103" s="73"/>
    </row>
    <row r="104" spans="1:2" x14ac:dyDescent="0.55000000000000004">
      <c r="A104" s="72"/>
      <c r="B104" s="73"/>
    </row>
    <row r="105" spans="1:2" x14ac:dyDescent="0.55000000000000004">
      <c r="A105" s="73"/>
      <c r="B105" s="73"/>
    </row>
    <row r="106" spans="1:2" x14ac:dyDescent="0.55000000000000004">
      <c r="A106" s="73"/>
      <c r="B106" s="72"/>
    </row>
    <row r="107" spans="1:2" x14ac:dyDescent="0.55000000000000004">
      <c r="A107" s="73"/>
      <c r="B107" s="73"/>
    </row>
  </sheetData>
  <mergeCells count="10">
    <mergeCell ref="A1:G1"/>
    <mergeCell ref="A2:G2"/>
    <mergeCell ref="A65:E65"/>
    <mergeCell ref="A67:E67"/>
    <mergeCell ref="A68:G68"/>
    <mergeCell ref="A53:E53"/>
    <mergeCell ref="A57:E57"/>
    <mergeCell ref="A61:E61"/>
    <mergeCell ref="A64:E64"/>
    <mergeCell ref="A21:E21"/>
  </mergeCells>
  <phoneticPr fontId="26" type="noConversion"/>
  <pageMargins left="0.27559055118110237" right="0.23622047244094491" top="0.43307086614173229" bottom="0.39370078740157483" header="0.31496062992125984" footer="0.31496062992125984"/>
  <pageSetup paperSize="9" scale="86" orientation="portrait" r:id="rId1"/>
  <rowBreaks count="1" manualBreakCount="1">
    <brk id="3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M73"/>
  <sheetViews>
    <sheetView showGridLines="0" view="pageBreakPreview" zoomScale="110" zoomScaleNormal="120" workbookViewId="0">
      <pane ySplit="3" topLeftCell="A19" activePane="bottomLeft" state="frozen"/>
      <selection pane="bottomLeft" activeCell="A35" sqref="A35"/>
    </sheetView>
  </sheetViews>
  <sheetFormatPr defaultColWidth="9.125" defaultRowHeight="24" x14ac:dyDescent="0.55000000000000004"/>
  <cols>
    <col min="1" max="1" width="6.25" style="42" customWidth="1"/>
    <col min="2" max="2" width="16.125" style="42" customWidth="1"/>
    <col min="3" max="4" width="15.875" style="42" customWidth="1"/>
    <col min="5" max="7" width="18.75" style="42" customWidth="1"/>
    <col min="8" max="8" width="28.75" style="42" customWidth="1"/>
    <col min="9" max="9" width="11.375" style="42" customWidth="1"/>
    <col min="10" max="10" width="27.25" style="42" customWidth="1"/>
    <col min="11" max="12" width="9.125" style="42"/>
    <col min="13" max="13" width="15.375" style="42" customWidth="1"/>
    <col min="14" max="16384" width="9.125" style="42"/>
  </cols>
  <sheetData>
    <row r="1" spans="1:9" ht="33.950000000000003" customHeight="1" x14ac:dyDescent="0.55000000000000004">
      <c r="A1" s="275" t="s">
        <v>246</v>
      </c>
      <c r="B1" s="275"/>
      <c r="C1" s="275"/>
      <c r="D1" s="275"/>
      <c r="E1" s="275"/>
      <c r="F1" s="275"/>
      <c r="G1" s="275"/>
    </row>
    <row r="2" spans="1:9" ht="6" customHeight="1" x14ac:dyDescent="0.6">
      <c r="A2" s="260"/>
      <c r="B2" s="260"/>
      <c r="C2" s="260"/>
      <c r="D2" s="260"/>
      <c r="E2" s="260"/>
      <c r="F2" s="260"/>
      <c r="G2" s="260"/>
    </row>
    <row r="3" spans="1:9" s="44" customFormat="1" ht="23.1" customHeight="1" x14ac:dyDescent="0.2">
      <c r="A3" s="43" t="s">
        <v>0</v>
      </c>
      <c r="B3" s="43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</row>
    <row r="4" spans="1:9" x14ac:dyDescent="0.55000000000000004">
      <c r="A4" s="45" t="s">
        <v>164</v>
      </c>
      <c r="B4" s="46" t="s">
        <v>199</v>
      </c>
      <c r="C4" s="47"/>
      <c r="D4" s="46"/>
      <c r="E4" s="47"/>
      <c r="F4" s="48">
        <v>0</v>
      </c>
      <c r="G4" s="48">
        <v>0</v>
      </c>
      <c r="I4" s="49"/>
    </row>
    <row r="5" spans="1:9" x14ac:dyDescent="0.55000000000000004">
      <c r="A5" s="45" t="s">
        <v>87</v>
      </c>
      <c r="B5" s="46" t="s">
        <v>200</v>
      </c>
      <c r="C5" s="47"/>
      <c r="D5" s="46"/>
      <c r="E5" s="47"/>
      <c r="F5" s="48">
        <v>0</v>
      </c>
      <c r="G5" s="48">
        <v>0</v>
      </c>
      <c r="I5" s="49"/>
    </row>
    <row r="6" spans="1:9" x14ac:dyDescent="0.55000000000000004">
      <c r="A6" s="45" t="s">
        <v>93</v>
      </c>
      <c r="B6" s="46" t="s">
        <v>201</v>
      </c>
      <c r="C6" s="47"/>
      <c r="D6" s="46"/>
      <c r="E6" s="47"/>
      <c r="F6" s="48">
        <v>0</v>
      </c>
      <c r="G6" s="48">
        <v>0</v>
      </c>
      <c r="I6" s="49"/>
    </row>
    <row r="7" spans="1:9" s="62" customFormat="1" x14ac:dyDescent="0.55000000000000004">
      <c r="A7" s="121" t="s">
        <v>102</v>
      </c>
      <c r="B7" s="134" t="s">
        <v>202</v>
      </c>
      <c r="C7" s="76"/>
      <c r="D7" s="134"/>
      <c r="E7" s="76"/>
      <c r="F7" s="124">
        <f>SUM(F8)</f>
        <v>83</v>
      </c>
      <c r="G7" s="124">
        <f>SUM(G8)</f>
        <v>2</v>
      </c>
      <c r="I7" s="61"/>
    </row>
    <row r="8" spans="1:9" x14ac:dyDescent="0.55000000000000004">
      <c r="A8" s="45"/>
      <c r="B8" s="46"/>
      <c r="C8" s="47"/>
      <c r="D8" s="46" t="s">
        <v>348</v>
      </c>
      <c r="E8" s="47" t="s">
        <v>349</v>
      </c>
      <c r="F8" s="48">
        <v>83</v>
      </c>
      <c r="G8" s="48">
        <v>2</v>
      </c>
      <c r="I8" s="49"/>
    </row>
    <row r="9" spans="1:9" x14ac:dyDescent="0.55000000000000004">
      <c r="A9" s="212" t="s">
        <v>108</v>
      </c>
      <c r="B9" s="213" t="s">
        <v>203</v>
      </c>
      <c r="C9" s="214"/>
      <c r="D9" s="213"/>
      <c r="E9" s="214"/>
      <c r="F9" s="215">
        <f>SUM(F10:F14)</f>
        <v>582</v>
      </c>
      <c r="G9" s="215">
        <f>SUM(G10:G14)</f>
        <v>41</v>
      </c>
      <c r="I9" s="49"/>
    </row>
    <row r="10" spans="1:9" x14ac:dyDescent="0.55000000000000004">
      <c r="A10" s="216"/>
      <c r="B10" s="162"/>
      <c r="C10" s="161"/>
      <c r="D10" s="162" t="s">
        <v>286</v>
      </c>
      <c r="E10" s="162" t="s">
        <v>286</v>
      </c>
      <c r="F10" s="169">
        <v>316</v>
      </c>
      <c r="G10" s="169">
        <v>23</v>
      </c>
      <c r="I10" s="49"/>
    </row>
    <row r="11" spans="1:9" x14ac:dyDescent="0.55000000000000004">
      <c r="A11" s="216"/>
      <c r="B11" s="162"/>
      <c r="C11" s="161"/>
      <c r="D11" s="162" t="s">
        <v>287</v>
      </c>
      <c r="E11" s="162" t="s">
        <v>286</v>
      </c>
      <c r="F11" s="169">
        <v>10</v>
      </c>
      <c r="G11" s="169">
        <v>1</v>
      </c>
      <c r="I11" s="49"/>
    </row>
    <row r="12" spans="1:9" x14ac:dyDescent="0.55000000000000004">
      <c r="A12" s="216"/>
      <c r="B12" s="162"/>
      <c r="C12" s="161"/>
      <c r="D12" s="162" t="s">
        <v>307</v>
      </c>
      <c r="E12" s="162" t="s">
        <v>307</v>
      </c>
      <c r="F12" s="169">
        <v>135</v>
      </c>
      <c r="G12" s="169">
        <v>12</v>
      </c>
      <c r="I12" s="49"/>
    </row>
    <row r="13" spans="1:9" x14ac:dyDescent="0.55000000000000004">
      <c r="A13" s="216"/>
      <c r="B13" s="162"/>
      <c r="C13" s="161"/>
      <c r="D13" s="162" t="s">
        <v>350</v>
      </c>
      <c r="E13" s="162" t="s">
        <v>351</v>
      </c>
      <c r="F13" s="169">
        <v>88</v>
      </c>
      <c r="G13" s="169">
        <v>4</v>
      </c>
      <c r="I13" s="49"/>
    </row>
    <row r="14" spans="1:9" x14ac:dyDescent="0.55000000000000004">
      <c r="A14" s="216"/>
      <c r="B14" s="162"/>
      <c r="C14" s="161"/>
      <c r="D14" s="162" t="s">
        <v>351</v>
      </c>
      <c r="E14" s="162" t="s">
        <v>351</v>
      </c>
      <c r="F14" s="169">
        <v>33</v>
      </c>
      <c r="G14" s="169">
        <v>1</v>
      </c>
      <c r="I14" s="49"/>
    </row>
    <row r="15" spans="1:9" x14ac:dyDescent="0.55000000000000004">
      <c r="A15" s="121" t="s">
        <v>116</v>
      </c>
      <c r="B15" s="134" t="s">
        <v>204</v>
      </c>
      <c r="C15" s="76"/>
      <c r="D15" s="134"/>
      <c r="E15" s="76"/>
      <c r="F15" s="124">
        <v>0</v>
      </c>
      <c r="G15" s="124">
        <v>0</v>
      </c>
      <c r="I15" s="49"/>
    </row>
    <row r="16" spans="1:9" x14ac:dyDescent="0.55000000000000004">
      <c r="A16" s="120" t="s">
        <v>171</v>
      </c>
      <c r="B16" s="103" t="s">
        <v>205</v>
      </c>
      <c r="C16" s="102"/>
      <c r="D16" s="103"/>
      <c r="E16" s="102"/>
      <c r="F16" s="126">
        <f>SUM(F17:F19)</f>
        <v>1292.5</v>
      </c>
      <c r="G16" s="104">
        <f>SUM(G17:G19)</f>
        <v>88</v>
      </c>
      <c r="I16" s="49"/>
    </row>
    <row r="17" spans="1:13" x14ac:dyDescent="0.55000000000000004">
      <c r="A17" s="98"/>
      <c r="B17" s="99"/>
      <c r="C17" s="100">
        <v>1</v>
      </c>
      <c r="D17" s="99" t="s">
        <v>247</v>
      </c>
      <c r="E17" s="100" t="s">
        <v>248</v>
      </c>
      <c r="F17" s="125">
        <v>652.5</v>
      </c>
      <c r="G17" s="101">
        <v>46</v>
      </c>
      <c r="I17" s="49"/>
    </row>
    <row r="18" spans="1:13" x14ac:dyDescent="0.55000000000000004">
      <c r="A18" s="98"/>
      <c r="B18" s="99"/>
      <c r="C18" s="100"/>
      <c r="D18" s="99" t="s">
        <v>248</v>
      </c>
      <c r="E18" s="100" t="s">
        <v>248</v>
      </c>
      <c r="F18" s="101">
        <v>619</v>
      </c>
      <c r="G18" s="101">
        <v>39</v>
      </c>
      <c r="I18" s="49"/>
    </row>
    <row r="19" spans="1:13" x14ac:dyDescent="0.55000000000000004">
      <c r="A19" s="98"/>
      <c r="B19" s="99"/>
      <c r="C19" s="100"/>
      <c r="D19" s="99" t="s">
        <v>252</v>
      </c>
      <c r="E19" s="100" t="s">
        <v>248</v>
      </c>
      <c r="F19" s="101">
        <v>21</v>
      </c>
      <c r="G19" s="101">
        <v>3</v>
      </c>
      <c r="I19" s="49"/>
    </row>
    <row r="20" spans="1:13" x14ac:dyDescent="0.55000000000000004">
      <c r="A20" s="45" t="s">
        <v>173</v>
      </c>
      <c r="B20" s="46" t="s">
        <v>206</v>
      </c>
      <c r="C20" s="47"/>
      <c r="D20" s="46"/>
      <c r="E20" s="47"/>
      <c r="F20" s="48">
        <v>0</v>
      </c>
      <c r="G20" s="48">
        <v>0</v>
      </c>
      <c r="I20" s="49"/>
    </row>
    <row r="21" spans="1:13" s="62" customFormat="1" x14ac:dyDescent="0.55000000000000004">
      <c r="A21" s="217" t="s">
        <v>175</v>
      </c>
      <c r="B21" s="218" t="s">
        <v>207</v>
      </c>
      <c r="C21" s="219"/>
      <c r="D21" s="218"/>
      <c r="E21" s="219"/>
      <c r="F21" s="220">
        <f>SUM(F22:F25)</f>
        <v>315</v>
      </c>
      <c r="G21" s="220">
        <f>SUM(G22:G25)</f>
        <v>17</v>
      </c>
      <c r="I21" s="61"/>
    </row>
    <row r="22" spans="1:13" x14ac:dyDescent="0.55000000000000004">
      <c r="A22" s="221"/>
      <c r="B22" s="222"/>
      <c r="C22" s="223"/>
      <c r="D22" s="222" t="s">
        <v>352</v>
      </c>
      <c r="E22" s="223" t="s">
        <v>288</v>
      </c>
      <c r="F22" s="224">
        <v>43</v>
      </c>
      <c r="G22" s="225">
        <v>1</v>
      </c>
      <c r="I22" s="49"/>
    </row>
    <row r="23" spans="1:13" x14ac:dyDescent="0.55000000000000004">
      <c r="A23" s="221"/>
      <c r="B23" s="222"/>
      <c r="C23" s="223"/>
      <c r="D23" s="222" t="s">
        <v>353</v>
      </c>
      <c r="E23" s="223" t="s">
        <v>288</v>
      </c>
      <c r="F23" s="224">
        <v>225</v>
      </c>
      <c r="G23" s="225">
        <v>12</v>
      </c>
      <c r="I23" s="49"/>
    </row>
    <row r="24" spans="1:13" x14ac:dyDescent="0.55000000000000004">
      <c r="A24" s="221"/>
      <c r="B24" s="222"/>
      <c r="C24" s="223"/>
      <c r="D24" s="222" t="s">
        <v>308</v>
      </c>
      <c r="E24" s="223" t="s">
        <v>309</v>
      </c>
      <c r="F24" s="224">
        <v>24</v>
      </c>
      <c r="G24" s="225">
        <v>2</v>
      </c>
      <c r="I24" s="49"/>
    </row>
    <row r="25" spans="1:13" x14ac:dyDescent="0.55000000000000004">
      <c r="A25" s="221"/>
      <c r="B25" s="222"/>
      <c r="C25" s="223"/>
      <c r="D25" s="222" t="s">
        <v>311</v>
      </c>
      <c r="E25" s="223" t="s">
        <v>312</v>
      </c>
      <c r="F25" s="224">
        <v>23</v>
      </c>
      <c r="G25" s="225">
        <v>2</v>
      </c>
      <c r="I25" s="49"/>
    </row>
    <row r="26" spans="1:13" x14ac:dyDescent="0.55000000000000004">
      <c r="A26" s="121" t="s">
        <v>177</v>
      </c>
      <c r="B26" s="122" t="s">
        <v>208</v>
      </c>
      <c r="C26" s="76"/>
      <c r="D26" s="76"/>
      <c r="E26" s="76"/>
      <c r="F26" s="123">
        <f>SUM(F27:F29)</f>
        <v>1713</v>
      </c>
      <c r="G26" s="124">
        <f>SUM(G27:G29)</f>
        <v>107</v>
      </c>
      <c r="H26" s="51"/>
      <c r="I26" s="52"/>
    </row>
    <row r="27" spans="1:13" x14ac:dyDescent="0.55000000000000004">
      <c r="A27" s="45"/>
      <c r="B27" s="50"/>
      <c r="C27" s="47"/>
      <c r="D27" s="47" t="s">
        <v>310</v>
      </c>
      <c r="E27" s="47" t="s">
        <v>253</v>
      </c>
      <c r="F27" s="116">
        <v>1041</v>
      </c>
      <c r="G27" s="48">
        <v>56</v>
      </c>
      <c r="H27" s="51"/>
      <c r="I27" s="52"/>
    </row>
    <row r="28" spans="1:13" x14ac:dyDescent="0.55000000000000004">
      <c r="A28" s="45"/>
      <c r="B28" s="50"/>
      <c r="C28" s="47"/>
      <c r="D28" s="47" t="s">
        <v>254</v>
      </c>
      <c r="E28" s="47" t="s">
        <v>254</v>
      </c>
      <c r="F28" s="48">
        <v>43</v>
      </c>
      <c r="G28" s="48">
        <v>2</v>
      </c>
      <c r="H28" s="51"/>
      <c r="I28" s="52"/>
    </row>
    <row r="29" spans="1:13" x14ac:dyDescent="0.55000000000000004">
      <c r="A29" s="45"/>
      <c r="B29" s="50"/>
      <c r="C29" s="47"/>
      <c r="D29" s="47" t="s">
        <v>253</v>
      </c>
      <c r="E29" s="47" t="s">
        <v>253</v>
      </c>
      <c r="F29" s="48">
        <v>629</v>
      </c>
      <c r="G29" s="48">
        <v>49</v>
      </c>
      <c r="H29" s="51"/>
      <c r="I29" s="52"/>
    </row>
    <row r="30" spans="1:13" x14ac:dyDescent="0.55000000000000004">
      <c r="A30" s="228" t="s">
        <v>209</v>
      </c>
      <c r="B30" s="229"/>
      <c r="C30" s="229"/>
      <c r="D30" s="229"/>
      <c r="E30" s="230"/>
      <c r="F30" s="117">
        <f>SUM(F4+F5+F6+F7+F9+F15+F16+F20+F21+F26)</f>
        <v>3985.5</v>
      </c>
      <c r="G30" s="59">
        <f>SUM(G4+G5+G6+G7+G9+G15+G16+G20+G21+G26)</f>
        <v>255</v>
      </c>
      <c r="H30" s="60"/>
      <c r="I30" s="52"/>
    </row>
    <row r="31" spans="1:13" s="62" customFormat="1" ht="32.25" customHeight="1" x14ac:dyDescent="0.55000000000000004">
      <c r="A31" s="61" t="s">
        <v>31</v>
      </c>
      <c r="F31" s="118">
        <f>SUM(F30)</f>
        <v>3985.5</v>
      </c>
      <c r="G31" s="61" t="s">
        <v>32</v>
      </c>
      <c r="H31" s="64"/>
      <c r="I31" s="61"/>
      <c r="J31" s="64"/>
      <c r="M31" s="64"/>
    </row>
    <row r="32" spans="1:13" s="61" customFormat="1" ht="21.75" x14ac:dyDescent="0.5">
      <c r="A32" s="239" t="s">
        <v>33</v>
      </c>
      <c r="B32" s="239"/>
      <c r="C32" s="239"/>
      <c r="D32" s="239"/>
      <c r="E32" s="239"/>
      <c r="F32" s="119">
        <f>G30</f>
        <v>255</v>
      </c>
      <c r="G32" s="61" t="s">
        <v>34</v>
      </c>
      <c r="I32" s="65"/>
    </row>
    <row r="33" spans="1:13" x14ac:dyDescent="0.55000000000000004">
      <c r="H33" s="56"/>
      <c r="I33" s="49"/>
      <c r="J33" s="56"/>
      <c r="M33" s="56"/>
    </row>
    <row r="34" spans="1:13" s="68" customFormat="1" ht="32.25" customHeight="1" x14ac:dyDescent="0.2">
      <c r="A34" s="265" t="s">
        <v>362</v>
      </c>
      <c r="B34" s="265"/>
      <c r="C34" s="265"/>
      <c r="D34" s="265"/>
      <c r="E34" s="265"/>
      <c r="F34" s="265"/>
      <c r="G34" s="265"/>
      <c r="H34" s="66"/>
      <c r="I34" s="67"/>
      <c r="J34" s="66"/>
      <c r="M34" s="66"/>
    </row>
    <row r="35" spans="1:13" ht="35.1" customHeight="1" x14ac:dyDescent="0.55000000000000004">
      <c r="E35" s="60"/>
      <c r="F35" s="69"/>
      <c r="G35" s="70" t="s">
        <v>35</v>
      </c>
      <c r="I35" s="49"/>
    </row>
    <row r="36" spans="1:13" x14ac:dyDescent="0.55000000000000004">
      <c r="I36" s="49"/>
    </row>
    <row r="37" spans="1:13" x14ac:dyDescent="0.55000000000000004">
      <c r="E37" s="56"/>
      <c r="I37" s="49"/>
    </row>
    <row r="38" spans="1:13" x14ac:dyDescent="0.55000000000000004">
      <c r="I38" s="49"/>
    </row>
    <row r="39" spans="1:13" x14ac:dyDescent="0.55000000000000004">
      <c r="E39" s="71"/>
      <c r="J39" s="56"/>
      <c r="M39" s="56"/>
    </row>
    <row r="40" spans="1:13" x14ac:dyDescent="0.55000000000000004">
      <c r="H40" s="51"/>
      <c r="I40" s="56"/>
    </row>
    <row r="47" spans="1:13" x14ac:dyDescent="0.55000000000000004">
      <c r="A47" s="72"/>
      <c r="B47" s="73"/>
    </row>
    <row r="48" spans="1:13" x14ac:dyDescent="0.55000000000000004">
      <c r="A48" s="72"/>
      <c r="B48" s="73"/>
    </row>
    <row r="49" spans="1:2" x14ac:dyDescent="0.55000000000000004">
      <c r="A49" s="72"/>
      <c r="B49" s="73"/>
    </row>
    <row r="50" spans="1:2" x14ac:dyDescent="0.55000000000000004">
      <c r="A50" s="72"/>
      <c r="B50" s="72"/>
    </row>
    <row r="51" spans="1:2" x14ac:dyDescent="0.55000000000000004">
      <c r="A51" s="72"/>
      <c r="B51" s="73"/>
    </row>
    <row r="52" spans="1:2" x14ac:dyDescent="0.55000000000000004">
      <c r="A52" s="72"/>
      <c r="B52" s="72"/>
    </row>
    <row r="53" spans="1:2" x14ac:dyDescent="0.55000000000000004">
      <c r="A53" s="72"/>
      <c r="B53" s="73"/>
    </row>
    <row r="54" spans="1:2" x14ac:dyDescent="0.55000000000000004">
      <c r="A54" s="72"/>
      <c r="B54" s="72"/>
    </row>
    <row r="55" spans="1:2" x14ac:dyDescent="0.55000000000000004">
      <c r="A55" s="73"/>
      <c r="B55" s="73"/>
    </row>
    <row r="56" spans="1:2" x14ac:dyDescent="0.55000000000000004">
      <c r="A56" s="73"/>
      <c r="B56" s="72"/>
    </row>
    <row r="57" spans="1:2" x14ac:dyDescent="0.55000000000000004">
      <c r="A57" s="72"/>
      <c r="B57" s="73"/>
    </row>
    <row r="58" spans="1:2" x14ac:dyDescent="0.55000000000000004">
      <c r="A58" s="72"/>
      <c r="B58" s="73"/>
    </row>
    <row r="59" spans="1:2" x14ac:dyDescent="0.55000000000000004">
      <c r="A59" s="72"/>
      <c r="B59" s="73"/>
    </row>
    <row r="60" spans="1:2" x14ac:dyDescent="0.55000000000000004">
      <c r="A60" s="72"/>
      <c r="B60" s="72"/>
    </row>
    <row r="61" spans="1:2" x14ac:dyDescent="0.55000000000000004">
      <c r="A61" s="73"/>
      <c r="B61" s="73"/>
    </row>
    <row r="62" spans="1:2" x14ac:dyDescent="0.55000000000000004">
      <c r="A62" s="72"/>
      <c r="B62" s="72"/>
    </row>
    <row r="63" spans="1:2" x14ac:dyDescent="0.55000000000000004">
      <c r="A63" s="72"/>
      <c r="B63" s="73"/>
    </row>
    <row r="64" spans="1:2" x14ac:dyDescent="0.55000000000000004">
      <c r="A64" s="73"/>
      <c r="B64" s="72"/>
    </row>
    <row r="65" spans="1:2" x14ac:dyDescent="0.55000000000000004">
      <c r="A65" s="73"/>
      <c r="B65" s="72"/>
    </row>
    <row r="66" spans="1:2" x14ac:dyDescent="0.55000000000000004">
      <c r="A66" s="73"/>
      <c r="B66" s="73"/>
    </row>
    <row r="67" spans="1:2" x14ac:dyDescent="0.55000000000000004">
      <c r="A67" s="73"/>
      <c r="B67" s="73"/>
    </row>
    <row r="68" spans="1:2" x14ac:dyDescent="0.55000000000000004">
      <c r="A68" s="72"/>
      <c r="B68" s="73"/>
    </row>
    <row r="69" spans="1:2" x14ac:dyDescent="0.55000000000000004">
      <c r="A69" s="72"/>
      <c r="B69" s="73"/>
    </row>
    <row r="70" spans="1:2" x14ac:dyDescent="0.55000000000000004">
      <c r="A70" s="72"/>
      <c r="B70" s="73"/>
    </row>
    <row r="71" spans="1:2" x14ac:dyDescent="0.55000000000000004">
      <c r="A71" s="73"/>
      <c r="B71" s="73"/>
    </row>
    <row r="72" spans="1:2" x14ac:dyDescent="0.55000000000000004">
      <c r="A72" s="73"/>
      <c r="B72" s="72"/>
    </row>
    <row r="73" spans="1:2" x14ac:dyDescent="0.55000000000000004">
      <c r="A73" s="73"/>
      <c r="B73" s="73"/>
    </row>
  </sheetData>
  <mergeCells count="5">
    <mergeCell ref="A1:G1"/>
    <mergeCell ref="A2:G2"/>
    <mergeCell ref="A30:E30"/>
    <mergeCell ref="A32:E32"/>
    <mergeCell ref="A34:G34"/>
  </mergeCells>
  <pageMargins left="0.27559055118110198" right="0.23622047244094499" top="0.59" bottom="0.37" header="0.31496062992126" footer="0.31496062992126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:M53"/>
  <sheetViews>
    <sheetView showGridLines="0" view="pageBreakPreview" zoomScale="110" zoomScaleNormal="120" workbookViewId="0">
      <selection activeCell="A16" sqref="A16"/>
    </sheetView>
  </sheetViews>
  <sheetFormatPr defaultColWidth="9.125" defaultRowHeight="24" x14ac:dyDescent="0.55000000000000004"/>
  <cols>
    <col min="1" max="1" width="6.125" style="42" customWidth="1"/>
    <col min="2" max="2" width="18.625" style="42" customWidth="1"/>
    <col min="3" max="3" width="10.875" style="42" customWidth="1"/>
    <col min="4" max="5" width="20.5" style="42" customWidth="1"/>
    <col min="6" max="7" width="21.25" style="42" customWidth="1"/>
    <col min="8" max="8" width="28.75" style="42" customWidth="1"/>
    <col min="9" max="9" width="11.375" style="42" customWidth="1"/>
    <col min="10" max="10" width="27.25" style="42" customWidth="1"/>
    <col min="11" max="12" width="9.125" style="42"/>
    <col min="13" max="13" width="15.375" style="42" customWidth="1"/>
    <col min="14" max="16384" width="9.125" style="42"/>
  </cols>
  <sheetData>
    <row r="1" spans="1:13" ht="33.950000000000003" customHeight="1" x14ac:dyDescent="0.55000000000000004">
      <c r="A1" s="268" t="s">
        <v>324</v>
      </c>
      <c r="B1" s="268"/>
      <c r="C1" s="268"/>
      <c r="D1" s="268"/>
      <c r="E1" s="268"/>
      <c r="F1" s="268"/>
      <c r="G1" s="268"/>
    </row>
    <row r="2" spans="1:13" ht="6" customHeight="1" x14ac:dyDescent="0.55000000000000004">
      <c r="A2" s="267"/>
      <c r="B2" s="267"/>
      <c r="C2" s="267"/>
      <c r="D2" s="267"/>
      <c r="E2" s="267"/>
      <c r="F2" s="267"/>
      <c r="G2" s="267"/>
    </row>
    <row r="3" spans="1:13" x14ac:dyDescent="0.55000000000000004">
      <c r="A3" s="89" t="s">
        <v>0</v>
      </c>
      <c r="B3" s="89" t="s">
        <v>1</v>
      </c>
      <c r="C3" s="89" t="s">
        <v>2</v>
      </c>
      <c r="D3" s="89" t="s">
        <v>3</v>
      </c>
      <c r="E3" s="89" t="s">
        <v>4</v>
      </c>
      <c r="F3" s="89" t="s">
        <v>5</v>
      </c>
      <c r="G3" s="89" t="s">
        <v>6</v>
      </c>
      <c r="H3" s="51"/>
      <c r="I3" s="56"/>
    </row>
    <row r="4" spans="1:13" ht="19.5" customHeight="1" x14ac:dyDescent="0.55000000000000004">
      <c r="A4" s="45" t="s">
        <v>164</v>
      </c>
      <c r="B4" s="50" t="s">
        <v>210</v>
      </c>
      <c r="C4" s="47"/>
      <c r="D4" s="47"/>
      <c r="E4" s="47"/>
      <c r="F4" s="48" t="s">
        <v>29</v>
      </c>
      <c r="G4" s="48" t="s">
        <v>29</v>
      </c>
      <c r="H4" s="51"/>
      <c r="I4" s="56"/>
    </row>
    <row r="5" spans="1:13" ht="19.5" customHeight="1" x14ac:dyDescent="0.55000000000000004">
      <c r="A5" s="45" t="s">
        <v>87</v>
      </c>
      <c r="B5" s="50" t="s">
        <v>211</v>
      </c>
      <c r="C5" s="47"/>
      <c r="D5" s="47"/>
      <c r="E5" s="47"/>
      <c r="F5" s="48" t="s">
        <v>29</v>
      </c>
      <c r="G5" s="48" t="s">
        <v>29</v>
      </c>
      <c r="H5" s="51"/>
      <c r="I5" s="56"/>
    </row>
    <row r="6" spans="1:13" ht="19.5" customHeight="1" x14ac:dyDescent="0.55000000000000004">
      <c r="A6" s="45" t="s">
        <v>93</v>
      </c>
      <c r="B6" s="50" t="s">
        <v>212</v>
      </c>
      <c r="C6" s="47"/>
      <c r="D6" s="47"/>
      <c r="E6" s="47"/>
      <c r="F6" s="48" t="s">
        <v>29</v>
      </c>
      <c r="G6" s="48" t="s">
        <v>29</v>
      </c>
      <c r="H6" s="51"/>
      <c r="I6" s="56"/>
    </row>
    <row r="7" spans="1:13" ht="19.5" customHeight="1" x14ac:dyDescent="0.55000000000000004">
      <c r="A7" s="45" t="s">
        <v>102</v>
      </c>
      <c r="B7" s="50" t="s">
        <v>213</v>
      </c>
      <c r="C7" s="47"/>
      <c r="D7" s="47"/>
      <c r="E7" s="47"/>
      <c r="F7" s="48" t="s">
        <v>29</v>
      </c>
      <c r="G7" s="48" t="s">
        <v>29</v>
      </c>
      <c r="H7" s="51"/>
      <c r="I7" s="56"/>
    </row>
    <row r="8" spans="1:13" ht="19.5" customHeight="1" x14ac:dyDescent="0.55000000000000004">
      <c r="A8" s="45" t="s">
        <v>108</v>
      </c>
      <c r="B8" s="50" t="s">
        <v>214</v>
      </c>
      <c r="C8" s="47"/>
      <c r="D8" s="47"/>
      <c r="E8" s="47"/>
      <c r="F8" s="48" t="s">
        <v>29</v>
      </c>
      <c r="G8" s="48" t="s">
        <v>29</v>
      </c>
      <c r="H8" s="51"/>
      <c r="I8" s="56"/>
    </row>
    <row r="9" spans="1:13" ht="19.5" customHeight="1" x14ac:dyDescent="0.55000000000000004">
      <c r="A9" s="45" t="s">
        <v>116</v>
      </c>
      <c r="B9" s="50" t="s">
        <v>215</v>
      </c>
      <c r="C9" s="47"/>
      <c r="D9" s="47"/>
      <c r="E9" s="47"/>
      <c r="F9" s="48" t="s">
        <v>29</v>
      </c>
      <c r="G9" s="48" t="s">
        <v>29</v>
      </c>
      <c r="H9" s="51"/>
      <c r="I9" s="56"/>
    </row>
    <row r="10" spans="1:13" ht="19.5" customHeight="1" x14ac:dyDescent="0.55000000000000004">
      <c r="A10" s="45" t="s">
        <v>171</v>
      </c>
      <c r="B10" s="50" t="s">
        <v>216</v>
      </c>
      <c r="C10" s="47"/>
      <c r="D10" s="47"/>
      <c r="E10" s="47"/>
      <c r="F10" s="48" t="s">
        <v>29</v>
      </c>
      <c r="G10" s="48" t="s">
        <v>29</v>
      </c>
      <c r="H10" s="51"/>
      <c r="I10" s="56"/>
    </row>
    <row r="11" spans="1:13" x14ac:dyDescent="0.55000000000000004">
      <c r="A11" s="228" t="s">
        <v>217</v>
      </c>
      <c r="B11" s="229"/>
      <c r="C11" s="229"/>
      <c r="D11" s="229"/>
      <c r="E11" s="230"/>
      <c r="F11" s="199">
        <f>SUM(F4:F10)</f>
        <v>0</v>
      </c>
      <c r="G11" s="59">
        <f>SUM(G4:G10)</f>
        <v>0</v>
      </c>
      <c r="H11" s="60"/>
      <c r="I11" s="56"/>
    </row>
    <row r="12" spans="1:13" s="62" customFormat="1" ht="32.25" customHeight="1" x14ac:dyDescent="0.55000000000000004">
      <c r="A12" s="62" t="s">
        <v>31</v>
      </c>
      <c r="F12" s="184">
        <f>F11</f>
        <v>0</v>
      </c>
      <c r="G12" s="62" t="s">
        <v>32</v>
      </c>
      <c r="H12" s="64"/>
      <c r="J12" s="64"/>
      <c r="M12" s="64"/>
    </row>
    <row r="13" spans="1:13" s="62" customFormat="1" x14ac:dyDescent="0.55000000000000004">
      <c r="A13" s="231" t="s">
        <v>33</v>
      </c>
      <c r="B13" s="231"/>
      <c r="C13" s="231"/>
      <c r="D13" s="231"/>
      <c r="E13" s="231"/>
      <c r="F13" s="184">
        <f>G11</f>
        <v>0</v>
      </c>
      <c r="G13" s="62" t="s">
        <v>34</v>
      </c>
      <c r="I13" s="64"/>
    </row>
    <row r="14" spans="1:13" x14ac:dyDescent="0.55000000000000004">
      <c r="H14" s="56"/>
      <c r="J14" s="56"/>
      <c r="M14" s="56"/>
    </row>
    <row r="15" spans="1:13" s="68" customFormat="1" ht="32.25" customHeight="1" x14ac:dyDescent="0.2">
      <c r="A15" s="232" t="s">
        <v>363</v>
      </c>
      <c r="B15" s="232"/>
      <c r="C15" s="232"/>
      <c r="D15" s="232"/>
      <c r="E15" s="232"/>
      <c r="F15" s="232"/>
      <c r="G15" s="232"/>
      <c r="H15" s="66"/>
      <c r="I15" s="66"/>
      <c r="J15" s="66"/>
      <c r="M15" s="66"/>
    </row>
    <row r="16" spans="1:13" ht="33" customHeight="1" x14ac:dyDescent="0.55000000000000004">
      <c r="E16" s="60"/>
      <c r="F16" s="69"/>
      <c r="G16" s="70" t="s">
        <v>35</v>
      </c>
    </row>
    <row r="18" spans="1:13" x14ac:dyDescent="0.55000000000000004">
      <c r="E18" s="56"/>
    </row>
    <row r="20" spans="1:13" x14ac:dyDescent="0.55000000000000004">
      <c r="E20" s="71"/>
      <c r="J20" s="56"/>
      <c r="M20" s="56"/>
    </row>
    <row r="21" spans="1:13" x14ac:dyDescent="0.55000000000000004">
      <c r="H21" s="51"/>
      <c r="I21" s="56"/>
    </row>
    <row r="28" spans="1:13" x14ac:dyDescent="0.55000000000000004">
      <c r="A28" s="56"/>
    </row>
    <row r="29" spans="1:13" x14ac:dyDescent="0.55000000000000004">
      <c r="A29" s="56"/>
    </row>
    <row r="30" spans="1:13" x14ac:dyDescent="0.55000000000000004">
      <c r="A30" s="56"/>
    </row>
    <row r="31" spans="1:13" x14ac:dyDescent="0.55000000000000004">
      <c r="A31" s="56"/>
      <c r="B31" s="56"/>
    </row>
    <row r="32" spans="1:13" x14ac:dyDescent="0.55000000000000004">
      <c r="A32" s="56"/>
    </row>
    <row r="33" spans="1:2" x14ac:dyDescent="0.55000000000000004">
      <c r="A33" s="56"/>
      <c r="B33" s="56"/>
    </row>
    <row r="34" spans="1:2" x14ac:dyDescent="0.55000000000000004">
      <c r="A34" s="56"/>
    </row>
    <row r="35" spans="1:2" x14ac:dyDescent="0.55000000000000004">
      <c r="A35" s="56"/>
      <c r="B35" s="56"/>
    </row>
    <row r="37" spans="1:2" x14ac:dyDescent="0.55000000000000004">
      <c r="B37" s="56"/>
    </row>
    <row r="38" spans="1:2" x14ac:dyDescent="0.55000000000000004">
      <c r="A38" s="56"/>
    </row>
    <row r="39" spans="1:2" x14ac:dyDescent="0.55000000000000004">
      <c r="A39" s="56"/>
    </row>
    <row r="40" spans="1:2" x14ac:dyDescent="0.55000000000000004">
      <c r="A40" s="56"/>
    </row>
    <row r="41" spans="1:2" x14ac:dyDescent="0.55000000000000004">
      <c r="A41" s="56"/>
      <c r="B41" s="56"/>
    </row>
    <row r="43" spans="1:2" x14ac:dyDescent="0.55000000000000004">
      <c r="A43" s="56"/>
      <c r="B43" s="56"/>
    </row>
    <row r="44" spans="1:2" x14ac:dyDescent="0.55000000000000004">
      <c r="A44" s="56"/>
    </row>
    <row r="45" spans="1:2" x14ac:dyDescent="0.55000000000000004">
      <c r="B45" s="56"/>
    </row>
    <row r="46" spans="1:2" x14ac:dyDescent="0.55000000000000004">
      <c r="B46" s="56"/>
    </row>
    <row r="49" spans="1:2" x14ac:dyDescent="0.55000000000000004">
      <c r="A49" s="56"/>
    </row>
    <row r="50" spans="1:2" x14ac:dyDescent="0.55000000000000004">
      <c r="A50" s="56"/>
    </row>
    <row r="51" spans="1:2" x14ac:dyDescent="0.55000000000000004">
      <c r="A51" s="56"/>
    </row>
    <row r="53" spans="1:2" x14ac:dyDescent="0.55000000000000004">
      <c r="B53" s="56"/>
    </row>
  </sheetData>
  <mergeCells count="5">
    <mergeCell ref="A1:G1"/>
    <mergeCell ref="A2:G2"/>
    <mergeCell ref="A11:E11"/>
    <mergeCell ref="A13:E13"/>
    <mergeCell ref="A15:G15"/>
  </mergeCells>
  <pageMargins left="0.27559055118110198" right="0.23622047244094499" top="0.70866141732283505" bottom="0.66929133858267698" header="0.31496062992126" footer="0.31496062992126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E4AFDF"/>
  </sheetPr>
  <dimension ref="A1:L36"/>
  <sheetViews>
    <sheetView showGridLines="0" tabSelected="1" view="pageBreakPreview" zoomScale="110" zoomScaleNormal="90" zoomScaleSheetLayoutView="110" workbookViewId="0">
      <pane ySplit="4" topLeftCell="A29" activePane="bottomLeft" state="frozen"/>
      <selection pane="bottomLeft" activeCell="B4" sqref="B4"/>
    </sheetView>
  </sheetViews>
  <sheetFormatPr defaultColWidth="9.125" defaultRowHeight="24.95" customHeight="1" x14ac:dyDescent="0.55000000000000004"/>
  <cols>
    <col min="1" max="1" width="32.25" style="5" customWidth="1"/>
    <col min="2" max="2" width="27.25" style="114" customWidth="1"/>
    <col min="3" max="3" width="27.25" style="6" customWidth="1"/>
    <col min="4" max="4" width="9.125" style="5"/>
    <col min="5" max="5" width="9.875" style="5" bestFit="1" customWidth="1"/>
    <col min="6" max="6" width="9.875" style="5" customWidth="1"/>
    <col min="7" max="7" width="9.875" style="5" bestFit="1" customWidth="1"/>
    <col min="8" max="8" width="26.25" style="5" customWidth="1"/>
    <col min="9" max="9" width="12" style="5" customWidth="1"/>
    <col min="10" max="10" width="10.125" style="5" bestFit="1" customWidth="1"/>
    <col min="11" max="11" width="9.125" style="5"/>
    <col min="12" max="12" width="9.125" style="38"/>
    <col min="13" max="16384" width="9.125" style="5"/>
  </cols>
  <sheetData>
    <row r="1" spans="1:12" s="1" customFormat="1" ht="31.5" customHeight="1" x14ac:dyDescent="0.2">
      <c r="A1" s="278" t="s">
        <v>359</v>
      </c>
      <c r="B1" s="278"/>
      <c r="C1" s="278"/>
      <c r="L1" s="36"/>
    </row>
    <row r="2" spans="1:12" s="1" customFormat="1" ht="2.25" customHeight="1" x14ac:dyDescent="0.2">
      <c r="A2" s="127"/>
      <c r="B2" s="106"/>
      <c r="L2" s="36"/>
    </row>
    <row r="3" spans="1:12" s="2" customFormat="1" ht="27.75" customHeight="1" x14ac:dyDescent="0.55000000000000004">
      <c r="A3" s="33" t="s">
        <v>239</v>
      </c>
      <c r="B3" s="276" t="s">
        <v>368</v>
      </c>
      <c r="C3" s="277"/>
      <c r="L3" s="37"/>
    </row>
    <row r="4" spans="1:12" s="2" customFormat="1" ht="29.25" customHeight="1" x14ac:dyDescent="0.55000000000000004">
      <c r="A4" s="7" t="s">
        <v>251</v>
      </c>
      <c r="B4" s="107" t="s">
        <v>249</v>
      </c>
      <c r="C4" s="8" t="s">
        <v>250</v>
      </c>
      <c r="L4" s="37"/>
    </row>
    <row r="5" spans="1:12" ht="24.75" customHeight="1" x14ac:dyDescent="0.55000000000000004">
      <c r="A5" s="9" t="s">
        <v>218</v>
      </c>
      <c r="B5" s="108">
        <f>SUM('3. กยท.ข.ตล. '!F64)</f>
        <v>0</v>
      </c>
      <c r="C5" s="10">
        <f>SUM('3. กยท.ข.ตล. '!G64)</f>
        <v>0</v>
      </c>
      <c r="D5" s="11"/>
      <c r="F5" s="11"/>
      <c r="G5" s="11"/>
      <c r="H5" s="11"/>
      <c r="I5" s="11"/>
      <c r="J5" s="11"/>
    </row>
    <row r="6" spans="1:12" s="3" customFormat="1" ht="24.95" customHeight="1" x14ac:dyDescent="0.55000000000000004">
      <c r="A6" s="12" t="s">
        <v>219</v>
      </c>
      <c r="B6" s="109">
        <f>SUM('3. กยท.ข.ตล. '!F41)</f>
        <v>67594</v>
      </c>
      <c r="C6" s="13">
        <f>SUM('3. กยท.ข.ตล. '!G41)</f>
        <v>8606</v>
      </c>
      <c r="D6" s="14"/>
      <c r="F6" s="14"/>
      <c r="G6" s="14"/>
      <c r="H6" s="14"/>
      <c r="I6" s="14"/>
      <c r="J6" s="14"/>
      <c r="L6" s="39"/>
    </row>
    <row r="7" spans="1:12" ht="24.95" customHeight="1" x14ac:dyDescent="0.55000000000000004">
      <c r="A7" s="9" t="s">
        <v>220</v>
      </c>
      <c r="B7" s="108">
        <f>SUM('3. กยท.ข.ตล. '!F16)</f>
        <v>0</v>
      </c>
      <c r="C7" s="10">
        <f>SUM('3. กยท.ข.ตล. '!G16)</f>
        <v>0</v>
      </c>
      <c r="D7" s="15"/>
      <c r="F7" s="11"/>
      <c r="G7" s="11"/>
      <c r="H7" s="11"/>
      <c r="I7" s="11"/>
      <c r="J7" s="11"/>
    </row>
    <row r="8" spans="1:12" s="3" customFormat="1" ht="24.95" customHeight="1" x14ac:dyDescent="0.55000000000000004">
      <c r="A8" s="12" t="s">
        <v>221</v>
      </c>
      <c r="B8" s="200">
        <f>SUM('3. กยท.ข.ตล. '!F30)</f>
        <v>1250</v>
      </c>
      <c r="C8" s="16">
        <f>SUM('3. กยท.ข.ตล. '!G30)</f>
        <v>110</v>
      </c>
      <c r="D8" s="14"/>
      <c r="F8" s="14"/>
      <c r="G8" s="14"/>
      <c r="H8" s="14"/>
      <c r="I8" s="14"/>
      <c r="J8" s="14"/>
      <c r="L8" s="39"/>
    </row>
    <row r="9" spans="1:12" ht="24.95" customHeight="1" x14ac:dyDescent="0.55000000000000004">
      <c r="A9" s="9" t="s">
        <v>222</v>
      </c>
      <c r="B9" s="108">
        <f>SUM('3. กยท.ข.ตล. '!F50)</f>
        <v>0</v>
      </c>
      <c r="C9" s="10">
        <f>SUM('3. กยท.ข.ตล. '!G50)</f>
        <v>0</v>
      </c>
      <c r="D9" s="11"/>
      <c r="F9" s="11"/>
      <c r="H9" s="11"/>
      <c r="I9" s="11"/>
      <c r="J9" s="11"/>
    </row>
    <row r="10" spans="1:12" s="3" customFormat="1" ht="24.95" customHeight="1" x14ac:dyDescent="0.55000000000000004">
      <c r="A10" s="12" t="s">
        <v>223</v>
      </c>
      <c r="B10" s="109">
        <f>SUM('2. กยท.ข.ตก. '!F79)</f>
        <v>0</v>
      </c>
      <c r="C10" s="13">
        <f>SUM('2. กยท.ข.ตก. '!G79)</f>
        <v>0</v>
      </c>
      <c r="D10" s="14"/>
      <c r="F10" s="14"/>
      <c r="H10" s="14"/>
      <c r="I10" s="14"/>
      <c r="J10" s="14"/>
      <c r="L10" s="39"/>
    </row>
    <row r="11" spans="1:12" ht="24.95" customHeight="1" x14ac:dyDescent="0.55000000000000004">
      <c r="A11" s="9" t="s">
        <v>224</v>
      </c>
      <c r="B11" s="110">
        <f>SUM('2. กยท.ข.ตก. '!F66)</f>
        <v>0</v>
      </c>
      <c r="C11" s="17">
        <f>SUM('2. กยท.ข.ตก. '!G66)</f>
        <v>0</v>
      </c>
      <c r="D11" s="11"/>
      <c r="F11" s="11"/>
      <c r="G11" s="11"/>
      <c r="H11" s="11"/>
      <c r="I11" s="32"/>
      <c r="J11" s="11"/>
    </row>
    <row r="12" spans="1:12" s="3" customFormat="1" ht="24.95" customHeight="1" x14ac:dyDescent="0.55000000000000004">
      <c r="A12" s="12" t="s">
        <v>225</v>
      </c>
      <c r="B12" s="109">
        <v>0</v>
      </c>
      <c r="C12" s="13">
        <f>SUM('2. กยท.ข.ตก. '!G100)</f>
        <v>0</v>
      </c>
      <c r="D12" s="14"/>
      <c r="F12" s="14"/>
      <c r="H12" s="14"/>
      <c r="I12" s="14"/>
      <c r="J12" s="14"/>
      <c r="L12" s="39"/>
    </row>
    <row r="13" spans="1:12" ht="24.95" customHeight="1" x14ac:dyDescent="0.55000000000000004">
      <c r="A13" s="9" t="s">
        <v>226</v>
      </c>
      <c r="B13" s="108">
        <f>SUM('2. กยท.ข.ตก. '!F54)</f>
        <v>191</v>
      </c>
      <c r="C13" s="10">
        <f>SUM('2. กยท.ข.ตก. '!G54)</f>
        <v>60</v>
      </c>
      <c r="D13" s="11"/>
      <c r="F13" s="11"/>
      <c r="H13" s="11"/>
      <c r="I13" s="32"/>
      <c r="J13" s="11"/>
    </row>
    <row r="14" spans="1:12" s="3" customFormat="1" ht="24.95" customHeight="1" x14ac:dyDescent="0.55000000000000004">
      <c r="A14" s="12" t="s">
        <v>227</v>
      </c>
      <c r="B14" s="109">
        <f>SUM('2. กยท.ข.ตก. '!F58)</f>
        <v>205</v>
      </c>
      <c r="C14" s="13">
        <f>SUM('2. กยท.ข.ตก. '!G58)</f>
        <v>20</v>
      </c>
      <c r="D14" s="14"/>
      <c r="F14" s="14"/>
      <c r="H14" s="14"/>
      <c r="I14" s="14"/>
      <c r="L14" s="39"/>
    </row>
    <row r="15" spans="1:12" ht="24.95" customHeight="1" x14ac:dyDescent="0.55000000000000004">
      <c r="A15" s="9" t="s">
        <v>228</v>
      </c>
      <c r="B15" s="110">
        <f>'1. กยท.ข.ตบ.'!F22</f>
        <v>270</v>
      </c>
      <c r="C15" s="17">
        <f>'1. กยท.ข.ตบ.'!G22</f>
        <v>29</v>
      </c>
      <c r="D15" s="15"/>
      <c r="F15" s="11"/>
      <c r="H15" s="11"/>
      <c r="I15" s="11"/>
      <c r="J15" s="11"/>
    </row>
    <row r="16" spans="1:12" s="3" customFormat="1" ht="24.95" customHeight="1" x14ac:dyDescent="0.55000000000000004">
      <c r="A16" s="12" t="s">
        <v>229</v>
      </c>
      <c r="B16" s="109">
        <f>SUM('1. กยท.ข.ตบ.'!F28)</f>
        <v>280</v>
      </c>
      <c r="C16" s="13">
        <f>'1. กยท.ข.ตบ.'!G28</f>
        <v>0</v>
      </c>
      <c r="D16" s="18"/>
      <c r="F16" s="14"/>
      <c r="H16" s="14"/>
      <c r="I16" s="14"/>
      <c r="J16" s="14"/>
      <c r="L16" s="39"/>
    </row>
    <row r="17" spans="1:12" s="1" customFormat="1" ht="26.25" customHeight="1" x14ac:dyDescent="0.55000000000000004">
      <c r="A17" s="19" t="s">
        <v>230</v>
      </c>
      <c r="B17" s="111">
        <f>SUM('1. กยท.ข.ตบ.'!F32)</f>
        <v>0</v>
      </c>
      <c r="C17" s="35">
        <v>0</v>
      </c>
      <c r="D17" s="20"/>
      <c r="E17" s="21"/>
      <c r="F17" s="21"/>
      <c r="H17" s="11"/>
      <c r="I17" s="32"/>
      <c r="J17" s="11"/>
      <c r="K17" s="5"/>
      <c r="L17" s="38"/>
    </row>
    <row r="18" spans="1:12" s="4" customFormat="1" ht="24.95" customHeight="1" x14ac:dyDescent="0.55000000000000004">
      <c r="A18" s="22" t="s">
        <v>231</v>
      </c>
      <c r="B18" s="112">
        <f>'4. กยท.ข.กอ.'!F10</f>
        <v>0</v>
      </c>
      <c r="C18" s="23">
        <f>'4. กยท.ข.กอ.'!G10</f>
        <v>0</v>
      </c>
      <c r="F18" s="24"/>
      <c r="H18" s="14"/>
      <c r="I18" s="14"/>
      <c r="J18" s="3"/>
      <c r="K18" s="3"/>
      <c r="L18" s="39"/>
    </row>
    <row r="19" spans="1:12" ht="24.95" customHeight="1" x14ac:dyDescent="0.55000000000000004">
      <c r="A19" s="9" t="s">
        <v>232</v>
      </c>
      <c r="B19" s="110">
        <f>'4. กยท.ข.กอ.'!F15</f>
        <v>0</v>
      </c>
      <c r="C19" s="17">
        <f>'4. กยท.ข.กอ.'!G15</f>
        <v>0</v>
      </c>
      <c r="F19" s="11"/>
      <c r="H19" s="11"/>
      <c r="I19" s="11"/>
      <c r="J19" s="11"/>
    </row>
    <row r="20" spans="1:12" s="4" customFormat="1" ht="24.95" customHeight="1" x14ac:dyDescent="0.55000000000000004">
      <c r="A20" s="22" t="s">
        <v>233</v>
      </c>
      <c r="B20" s="112">
        <f>SUM('2. กยท.ข.ตก. '!F70)</f>
        <v>0</v>
      </c>
      <c r="C20" s="23">
        <f>'2. กยท.ข.ตก. '!G70</f>
        <v>0</v>
      </c>
      <c r="D20" s="24"/>
      <c r="F20" s="24"/>
      <c r="H20" s="24"/>
      <c r="I20" s="24"/>
      <c r="L20" s="40"/>
    </row>
    <row r="21" spans="1:12" ht="24.95" customHeight="1" x14ac:dyDescent="0.55000000000000004">
      <c r="A21" s="25" t="s">
        <v>234</v>
      </c>
      <c r="B21" s="113">
        <f>SUM('5. กยท.ข.น.'!F53)</f>
        <v>339</v>
      </c>
      <c r="C21" s="26">
        <f>SUM('5. กยท.ข.น.'!G53)</f>
        <v>32</v>
      </c>
      <c r="D21" s="27"/>
      <c r="F21" s="11"/>
      <c r="H21" s="11"/>
      <c r="I21" s="32"/>
      <c r="J21" s="11"/>
    </row>
    <row r="22" spans="1:12" s="4" customFormat="1" ht="24.95" customHeight="1" x14ac:dyDescent="0.55000000000000004">
      <c r="A22" s="22" t="s">
        <v>235</v>
      </c>
      <c r="B22" s="112">
        <f>SUM('5. กยท.ข.น.'!F57)</f>
        <v>2000.72</v>
      </c>
      <c r="C22" s="23">
        <f>SUM('5. กยท.ข.น.'!G57)</f>
        <v>195</v>
      </c>
      <c r="D22" s="28"/>
      <c r="F22" s="24"/>
      <c r="H22" s="14"/>
      <c r="I22" s="14"/>
      <c r="J22" s="3"/>
      <c r="K22" s="3"/>
      <c r="L22" s="39"/>
    </row>
    <row r="23" spans="1:12" ht="24.95" customHeight="1" x14ac:dyDescent="0.55000000000000004">
      <c r="A23" s="9" t="s">
        <v>236</v>
      </c>
      <c r="B23" s="110">
        <f>SUM('5. กยท.ข.น.'!F63)</f>
        <v>0</v>
      </c>
      <c r="C23" s="17">
        <f>'5. กยท.ข.น.'!G63</f>
        <v>0</v>
      </c>
      <c r="D23" s="27"/>
      <c r="F23" s="11"/>
      <c r="H23" s="11"/>
      <c r="I23" s="11"/>
      <c r="J23" s="11"/>
    </row>
    <row r="24" spans="1:12" s="138" customFormat="1" ht="24.95" customHeight="1" x14ac:dyDescent="0.55000000000000004">
      <c r="A24" s="135" t="s">
        <v>265</v>
      </c>
      <c r="B24" s="141">
        <f>SUM('5. กยท.ข.น.'!F21)</f>
        <v>995.1099999999999</v>
      </c>
      <c r="C24" s="136">
        <f>SUM('5. กยท.ข.น.'!G21)</f>
        <v>84</v>
      </c>
      <c r="D24" s="137"/>
      <c r="F24" s="139"/>
      <c r="H24" s="139"/>
      <c r="I24" s="139"/>
      <c r="J24" s="139"/>
      <c r="L24" s="140"/>
    </row>
    <row r="25" spans="1:12" ht="24.95" customHeight="1" x14ac:dyDescent="0.55000000000000004">
      <c r="A25" s="9" t="s">
        <v>266</v>
      </c>
      <c r="B25" s="110">
        <f>SUM('5. กยท.ข.น.'!F61)</f>
        <v>0</v>
      </c>
      <c r="C25" s="17">
        <f>SUM('5. กยท.ข.น.'!G61)</f>
        <v>0</v>
      </c>
      <c r="D25" s="27"/>
      <c r="F25" s="11"/>
      <c r="H25" s="11"/>
      <c r="I25" s="11"/>
      <c r="J25" s="11"/>
    </row>
    <row r="26" spans="1:12" s="138" customFormat="1" ht="24.95" customHeight="1" x14ac:dyDescent="0.55000000000000004">
      <c r="A26" s="135" t="s">
        <v>267</v>
      </c>
      <c r="B26" s="141">
        <f>SUM('6. กยท.ข.อนบ.'!F16)</f>
        <v>1292.5</v>
      </c>
      <c r="C26" s="136">
        <f>SUM('6. กยท.ข.อนบ.'!G16)</f>
        <v>88</v>
      </c>
      <c r="D26" s="137"/>
      <c r="F26" s="139"/>
      <c r="H26" s="139"/>
      <c r="I26" s="139"/>
      <c r="J26" s="139"/>
      <c r="L26" s="140"/>
    </row>
    <row r="27" spans="1:12" ht="24.95" customHeight="1" x14ac:dyDescent="0.55000000000000004">
      <c r="A27" s="9" t="s">
        <v>268</v>
      </c>
      <c r="B27" s="142">
        <f>SUM('6. กยท.ข.อนบ.'!F26)</f>
        <v>1713</v>
      </c>
      <c r="C27" s="17">
        <f>SUM('6. กยท.ข.อนบ.'!G26)</f>
        <v>107</v>
      </c>
      <c r="D27" s="27"/>
      <c r="F27" s="11"/>
      <c r="H27" s="11"/>
      <c r="I27" s="11"/>
      <c r="J27" s="11"/>
    </row>
    <row r="28" spans="1:12" s="138" customFormat="1" ht="24.95" customHeight="1" x14ac:dyDescent="0.55000000000000004">
      <c r="A28" s="135" t="s">
        <v>289</v>
      </c>
      <c r="B28" s="141">
        <f>SUM('6. กยท.ข.อนบ.'!F9)</f>
        <v>582</v>
      </c>
      <c r="C28" s="136">
        <f>SUM('6. กยท.ข.อนบ.'!G9)</f>
        <v>41</v>
      </c>
      <c r="D28" s="137"/>
      <c r="F28" s="139"/>
      <c r="H28" s="139"/>
      <c r="I28" s="139"/>
      <c r="J28" s="139"/>
      <c r="L28" s="140"/>
    </row>
    <row r="29" spans="1:12" ht="24.95" customHeight="1" x14ac:dyDescent="0.55000000000000004">
      <c r="A29" s="9" t="s">
        <v>290</v>
      </c>
      <c r="B29" s="142">
        <f>SUM('6. กยท.ข.อนบ.'!F21)</f>
        <v>315</v>
      </c>
      <c r="C29" s="17">
        <f>SUM('6. กยท.ข.อนบ.'!G21)</f>
        <v>17</v>
      </c>
      <c r="D29" s="27"/>
      <c r="F29" s="11"/>
      <c r="H29" s="11"/>
      <c r="I29" s="11"/>
      <c r="J29" s="11"/>
    </row>
    <row r="30" spans="1:12" ht="24.95" customHeight="1" x14ac:dyDescent="0.55000000000000004">
      <c r="A30" s="9" t="s">
        <v>325</v>
      </c>
      <c r="B30" s="142">
        <f>SUM('4. กยท.ข.กอ.'!F16)</f>
        <v>323</v>
      </c>
      <c r="C30" s="17">
        <f>SUM('4. กยท.ข.กอ.'!G16)</f>
        <v>8</v>
      </c>
      <c r="D30" s="27"/>
      <c r="F30" s="11"/>
      <c r="H30" s="11"/>
      <c r="I30" s="11"/>
      <c r="J30" s="11"/>
    </row>
    <row r="31" spans="1:12" ht="24" x14ac:dyDescent="0.55000000000000004">
      <c r="A31" s="9" t="s">
        <v>331</v>
      </c>
      <c r="B31" s="142">
        <f>SUM('4. กยท.ข.กอ.'!F19)</f>
        <v>17</v>
      </c>
      <c r="C31" s="17">
        <f>SUM('4. กยท.ข.กอ.'!G19)</f>
        <v>2</v>
      </c>
    </row>
    <row r="32" spans="1:12" ht="24" x14ac:dyDescent="0.55000000000000004">
      <c r="A32" s="9" t="s">
        <v>354</v>
      </c>
      <c r="B32" s="142">
        <f>SUM('6. กยท.ข.อนบ.'!F7)</f>
        <v>83</v>
      </c>
      <c r="C32" s="17">
        <f>SUM('6. กยท.ข.อนบ.'!G7)</f>
        <v>2</v>
      </c>
    </row>
    <row r="33" spans="1:9" ht="24" x14ac:dyDescent="0.55000000000000004">
      <c r="A33" s="29" t="s">
        <v>31</v>
      </c>
      <c r="B33" s="115"/>
      <c r="C33" s="105">
        <f>SUM(B5:B32)</f>
        <v>77450.33</v>
      </c>
      <c r="D33" s="30"/>
      <c r="E33" s="11"/>
      <c r="F33" s="11"/>
      <c r="H33" s="11"/>
      <c r="I33" s="11"/>
    </row>
    <row r="34" spans="1:9" ht="24.95" customHeight="1" x14ac:dyDescent="0.55000000000000004">
      <c r="A34" s="5" t="s">
        <v>237</v>
      </c>
      <c r="B34" s="114" t="s">
        <v>238</v>
      </c>
      <c r="C34" s="31">
        <f>SUM('1. กยท.ข.ตบ.'!G34+'2. กยท.ข.ตก. '!G101+'3. กยท.ข.ตล. '!G65+'4. กยท.ข.กอ.'!G20+'5. กยท.ข.น.'!G65+'6. กยท.ข.อนบ.'!G30+'7. กยท.ข.อนล.'!G11)</f>
        <v>9401</v>
      </c>
      <c r="D34" s="30"/>
      <c r="G34" s="11"/>
    </row>
    <row r="35" spans="1:9" ht="24.95" customHeight="1" x14ac:dyDescent="0.55000000000000004">
      <c r="C35" s="34" t="s">
        <v>363</v>
      </c>
    </row>
    <row r="36" spans="1:9" ht="24.95" customHeight="1" x14ac:dyDescent="0.55000000000000004">
      <c r="C36" s="226">
        <f>SUM('1. กยท.ข.ตบ.'!F35+'2. กยท.ข.ตก. '!F102+'3. กยท.ข.ตล. '!F67+'4. กยท.ข.กอ.'!F21+'5. กยท.ข.น.'!F66+'6. กยท.ข.อนบ.'!F31+'7. กยท.ข.อนล.'!F12)</f>
        <v>77450.33</v>
      </c>
      <c r="D36" s="11"/>
    </row>
  </sheetData>
  <mergeCells count="2">
    <mergeCell ref="B3:C3"/>
    <mergeCell ref="A1:C1"/>
  </mergeCells>
  <pageMargins left="0.68" right="0.27559055118110237" top="0.32" bottom="0.28000000000000003" header="0.25" footer="0.17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3</vt:i4>
      </vt:variant>
    </vt:vector>
  </HeadingPairs>
  <TitlesOfParts>
    <vt:vector size="11" baseType="lpstr">
      <vt:lpstr>1. กยท.ข.ตบ.</vt:lpstr>
      <vt:lpstr>2. กยท.ข.ตก. </vt:lpstr>
      <vt:lpstr>3. กยท.ข.ตล. </vt:lpstr>
      <vt:lpstr>4. กยท.ข.กอ.</vt:lpstr>
      <vt:lpstr>5. กยท.ข.น.</vt:lpstr>
      <vt:lpstr>6. กยท.ข.อนบ.</vt:lpstr>
      <vt:lpstr>7. กยท.ข.อนล.</vt:lpstr>
      <vt:lpstr>รายจังหวัด 17 มิ.ย. 68</vt:lpstr>
      <vt:lpstr>'3. กยท.ข.ตล. '!Print_Area</vt:lpstr>
      <vt:lpstr>'รายจังหวัด 17 มิ.ย. 68'!Print_Area</vt:lpstr>
      <vt:lpstr>'5. กยท.ข.น.'!Print_Titles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Rubber Thai</dc:creator>
  <cp:lastModifiedBy>PC-RAOT-Research01</cp:lastModifiedBy>
  <cp:lastPrinted>2025-05-15T07:35:07Z</cp:lastPrinted>
  <dcterms:created xsi:type="dcterms:W3CDTF">2022-02-23T07:07:00Z</dcterms:created>
  <dcterms:modified xsi:type="dcterms:W3CDTF">2025-06-25T04:01:29Z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873D2B3E8B1B4657915E7B0330E7DAF9</vt:lpwstr>
  </property>
  <property fmtid="{D5CDD505-2E9C-101B-9397-08002B2CF9AE}" pid="3" name="KSOProductBuildVer">
    <vt:lpwstr>1054-12.2.0.13489</vt:lpwstr>
  </property>
</Properties>
</file>